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946"/>
  </bookViews>
  <sheets>
    <sheet name="Lab01" sheetId="1" r:id="rId1"/>
    <sheet name="Lab02" sheetId="2" r:id="rId2"/>
    <sheet name="Lab03" sheetId="3" r:id="rId3"/>
    <sheet name="Lab04" sheetId="4" r:id="rId4"/>
    <sheet name="Lab05" sheetId="5" r:id="rId5"/>
    <sheet name="Lab06" sheetId="6" r:id="rId6"/>
    <sheet name="Lab07" sheetId="7" r:id="rId7"/>
    <sheet name="Lab08" sheetId="8" r:id="rId8"/>
    <sheet name="Lab09" sheetId="9" r:id="rId9"/>
    <sheet name="Lab10" sheetId="10" r:id="rId10"/>
    <sheet name="Lab11" sheetId="11" r:id="rId11"/>
    <sheet name="Lab12" sheetId="12" r:id="rId12"/>
    <sheet name="Lab13" sheetId="13" r:id="rId13"/>
    <sheet name="Lab14" sheetId="14" r:id="rId14"/>
    <sheet name="Lab15" sheetId="15" r:id="rId15"/>
    <sheet name="Lab16" sheetId="16" r:id="rId16"/>
    <sheet name="Mapa" sheetId="17" r:id="rId17"/>
    <sheet name="Professores" sheetId="19" r:id="rId18"/>
  </sheets>
  <definedNames>
    <definedName name="_xlnm.Print_Area" localSheetId="0">'Lab01'!$A$1:$H$22</definedName>
    <definedName name="_xlnm.Print_Area" localSheetId="1">'Lab02'!$A$1:$H$22</definedName>
    <definedName name="_xlnm.Print_Area" localSheetId="2">'Lab03'!$A$1:$H$22</definedName>
    <definedName name="_xlnm.Print_Area" localSheetId="3">'Lab04'!$A$1:$H$22</definedName>
    <definedName name="_xlnm.Print_Area" localSheetId="4">'Lab05'!$A$1:$H$22</definedName>
    <definedName name="_xlnm.Print_Area" localSheetId="5">'Lab06'!$A$1:$H$22</definedName>
    <definedName name="_xlnm.Print_Area" localSheetId="6">'Lab07'!$A$1:$H$22</definedName>
    <definedName name="_xlnm.Print_Area" localSheetId="7">'Lab08'!$A$1:$H$22</definedName>
    <definedName name="_xlnm.Print_Area" localSheetId="8">'Lab09'!$A$1:$H$22</definedName>
    <definedName name="_xlnm.Print_Area" localSheetId="9">'Lab10'!$A$1:$H$22</definedName>
    <definedName name="_xlnm.Print_Area" localSheetId="10">'Lab11'!$A$3:$H$24</definedName>
    <definedName name="_xlnm.Print_Area" localSheetId="12">'Lab13'!$A$1:$H$22</definedName>
    <definedName name="_xlnm.Print_Area" localSheetId="13">'Lab14'!$A$1:$H$22</definedName>
    <definedName name="_xlnm.Print_Area" localSheetId="14">'Lab15'!$A$1:$H$22</definedName>
    <definedName name="_xlnm.Print_Area" localSheetId="15">'Lab16'!$A$1:$H$22</definedName>
    <definedName name="Print_Area" localSheetId="4">'Lab05'!$B$1:$H$22</definedName>
  </definedNames>
  <calcPr calcId="125725"/>
</workbook>
</file>

<file path=xl/calcChain.xml><?xml version="1.0" encoding="utf-8"?>
<calcChain xmlns="http://schemas.openxmlformats.org/spreadsheetml/2006/main">
  <c r="R7" i="19"/>
  <c r="R6"/>
  <c r="R5"/>
  <c r="R4"/>
  <c r="R3"/>
  <c r="Q7"/>
  <c r="Q6"/>
  <c r="Q5"/>
  <c r="Q4"/>
  <c r="Q3"/>
  <c r="P7"/>
  <c r="P6"/>
  <c r="P5"/>
  <c r="P4"/>
  <c r="P3"/>
  <c r="O7"/>
  <c r="O6"/>
  <c r="O5"/>
  <c r="O4"/>
  <c r="O3"/>
  <c r="N7"/>
  <c r="N6"/>
  <c r="N5"/>
  <c r="N4"/>
  <c r="N3"/>
  <c r="M7"/>
  <c r="M6"/>
  <c r="M5"/>
  <c r="M4"/>
  <c r="M3"/>
  <c r="L7"/>
  <c r="L6"/>
  <c r="L5"/>
  <c r="L4"/>
  <c r="L3"/>
  <c r="K7"/>
  <c r="K6"/>
  <c r="K5"/>
  <c r="K4"/>
  <c r="K3"/>
  <c r="J7"/>
  <c r="J6"/>
  <c r="J5"/>
  <c r="J4"/>
  <c r="J3"/>
  <c r="I7"/>
  <c r="I6"/>
  <c r="I4"/>
  <c r="I3"/>
  <c r="G7"/>
  <c r="G6"/>
  <c r="G5"/>
  <c r="G4"/>
  <c r="G3"/>
  <c r="F7"/>
  <c r="F6"/>
  <c r="F5"/>
  <c r="F4"/>
  <c r="F3"/>
  <c r="D7"/>
  <c r="D6"/>
  <c r="D5"/>
  <c r="D4"/>
  <c r="D3"/>
  <c r="C7"/>
  <c r="C6"/>
  <c r="C5"/>
  <c r="C4"/>
  <c r="C3"/>
  <c r="I5"/>
  <c r="E7"/>
  <c r="E6"/>
  <c r="E5"/>
  <c r="E4"/>
  <c r="E3"/>
  <c r="O13" l="1"/>
  <c r="R14"/>
  <c r="Q11"/>
  <c r="P15"/>
  <c r="P14"/>
  <c r="P13"/>
  <c r="O15"/>
  <c r="O11"/>
  <c r="K15"/>
  <c r="K14"/>
  <c r="K12"/>
  <c r="J11"/>
  <c r="I11"/>
  <c r="G14"/>
  <c r="R22"/>
  <c r="R21"/>
  <c r="R20"/>
  <c r="R19"/>
  <c r="R18"/>
  <c r="Q22"/>
  <c r="Q21"/>
  <c r="Q20"/>
  <c r="Q19"/>
  <c r="Q18"/>
  <c r="P22"/>
  <c r="P21"/>
  <c r="P20"/>
  <c r="P19"/>
  <c r="P18"/>
  <c r="O22"/>
  <c r="O21"/>
  <c r="O20"/>
  <c r="O19"/>
  <c r="O18"/>
  <c r="N22"/>
  <c r="N21"/>
  <c r="N20"/>
  <c r="N19"/>
  <c r="N18"/>
  <c r="M22"/>
  <c r="M21"/>
  <c r="M20"/>
  <c r="M19"/>
  <c r="M18"/>
  <c r="L22"/>
  <c r="L21"/>
  <c r="L20"/>
  <c r="L19"/>
  <c r="L18"/>
  <c r="K22"/>
  <c r="K21"/>
  <c r="K20"/>
  <c r="K19"/>
  <c r="K18"/>
  <c r="J22"/>
  <c r="J21"/>
  <c r="J20"/>
  <c r="J19"/>
  <c r="J18"/>
  <c r="I22"/>
  <c r="I21"/>
  <c r="I20"/>
  <c r="I19"/>
  <c r="I18"/>
  <c r="G22"/>
  <c r="G21"/>
  <c r="G20"/>
  <c r="G19"/>
  <c r="G18"/>
  <c r="F22"/>
  <c r="F21"/>
  <c r="F20"/>
  <c r="F19"/>
  <c r="F18"/>
  <c r="E22"/>
  <c r="E21"/>
  <c r="E20"/>
  <c r="E19"/>
  <c r="E18"/>
  <c r="D22"/>
  <c r="D21"/>
  <c r="D20"/>
  <c r="D19"/>
  <c r="D18"/>
  <c r="C22"/>
  <c r="C21"/>
  <c r="C20"/>
  <c r="C19"/>
  <c r="C18"/>
  <c r="B13" i="17"/>
  <c r="C22"/>
  <c r="F5"/>
  <c r="J21"/>
  <c r="K13"/>
  <c r="D12"/>
  <c r="D6"/>
  <c r="Q15"/>
  <c r="P15"/>
  <c r="O15"/>
  <c r="N15"/>
  <c r="M15"/>
  <c r="L15"/>
  <c r="K15"/>
  <c r="I15"/>
  <c r="H15"/>
  <c r="G15"/>
  <c r="F15"/>
  <c r="E15"/>
  <c r="J15"/>
  <c r="D15"/>
  <c r="C15"/>
  <c r="B15"/>
  <c r="Q14"/>
  <c r="P14"/>
  <c r="O14"/>
  <c r="N14"/>
  <c r="M14"/>
  <c r="L14"/>
  <c r="K14"/>
  <c r="J14"/>
  <c r="I14"/>
  <c r="H14"/>
  <c r="G14"/>
  <c r="F14"/>
  <c r="E14"/>
  <c r="D14"/>
  <c r="C14"/>
  <c r="B14"/>
  <c r="Q13"/>
  <c r="P13"/>
  <c r="O13"/>
  <c r="N13"/>
  <c r="M13"/>
  <c r="L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C12"/>
  <c r="B12"/>
  <c r="Q11"/>
  <c r="P11"/>
  <c r="O11"/>
  <c r="N11"/>
  <c r="M11"/>
  <c r="L11"/>
  <c r="K11"/>
  <c r="J11"/>
  <c r="I11"/>
  <c r="H11"/>
  <c r="G11"/>
  <c r="F11"/>
  <c r="E11"/>
  <c r="D11"/>
  <c r="C11"/>
  <c r="B11"/>
  <c r="Q22"/>
  <c r="P22"/>
  <c r="O22"/>
  <c r="N22"/>
  <c r="M22"/>
  <c r="L22"/>
  <c r="K22"/>
  <c r="J22"/>
  <c r="I22"/>
  <c r="H22"/>
  <c r="G22"/>
  <c r="F22"/>
  <c r="E22"/>
  <c r="D22"/>
  <c r="B22"/>
  <c r="Q21"/>
  <c r="P21"/>
  <c r="O21"/>
  <c r="N21"/>
  <c r="M21"/>
  <c r="L21"/>
  <c r="K21"/>
  <c r="I21"/>
  <c r="H21"/>
  <c r="G21"/>
  <c r="F21"/>
  <c r="E21"/>
  <c r="D21"/>
  <c r="C21"/>
  <c r="B21"/>
  <c r="Q20"/>
  <c r="P20"/>
  <c r="O20"/>
  <c r="N20"/>
  <c r="M20"/>
  <c r="L20"/>
  <c r="K20"/>
  <c r="J20"/>
  <c r="I20"/>
  <c r="H20"/>
  <c r="G20"/>
  <c r="F20"/>
  <c r="E20"/>
  <c r="D20"/>
  <c r="C20"/>
  <c r="B20"/>
  <c r="Q19"/>
  <c r="P19"/>
  <c r="O19"/>
  <c r="N19"/>
  <c r="M19"/>
  <c r="L19"/>
  <c r="K19"/>
  <c r="J19"/>
  <c r="I19"/>
  <c r="H19"/>
  <c r="G19"/>
  <c r="F19"/>
  <c r="E19"/>
  <c r="D19"/>
  <c r="C19"/>
  <c r="B19"/>
  <c r="Q18"/>
  <c r="P18"/>
  <c r="O18"/>
  <c r="N18"/>
  <c r="M18"/>
  <c r="L18"/>
  <c r="K18"/>
  <c r="J18"/>
  <c r="I18"/>
  <c r="H18"/>
  <c r="G18"/>
  <c r="F18"/>
  <c r="E18"/>
  <c r="D18"/>
  <c r="C18"/>
  <c r="B18"/>
  <c r="Q8"/>
  <c r="P8"/>
  <c r="O8"/>
  <c r="N8"/>
  <c r="M8"/>
  <c r="L8"/>
  <c r="K8"/>
  <c r="J8"/>
  <c r="I8"/>
  <c r="H8"/>
  <c r="G8"/>
  <c r="F8"/>
  <c r="E8"/>
  <c r="D8"/>
  <c r="C8"/>
  <c r="B8"/>
  <c r="Q7"/>
  <c r="P7"/>
  <c r="O7"/>
  <c r="N7"/>
  <c r="M7"/>
  <c r="L7"/>
  <c r="K7"/>
  <c r="J7"/>
  <c r="I7"/>
  <c r="H7"/>
  <c r="G7"/>
  <c r="F7"/>
  <c r="E7"/>
  <c r="D7"/>
  <c r="C7"/>
  <c r="B7"/>
  <c r="Q6"/>
  <c r="P6"/>
  <c r="O6"/>
  <c r="N6"/>
  <c r="M6"/>
  <c r="L6"/>
  <c r="K6"/>
  <c r="J6"/>
  <c r="I6"/>
  <c r="H6"/>
  <c r="G6"/>
  <c r="F6"/>
  <c r="E6"/>
  <c r="C6"/>
  <c r="B6"/>
  <c r="Q5"/>
  <c r="P5"/>
  <c r="O5"/>
  <c r="N5"/>
  <c r="M5"/>
  <c r="L5"/>
  <c r="K5"/>
  <c r="J5"/>
  <c r="I5"/>
  <c r="H5"/>
  <c r="G5"/>
  <c r="E5"/>
  <c r="D5"/>
  <c r="C5"/>
  <c r="B5"/>
  <c r="Q4"/>
  <c r="P4"/>
  <c r="O4"/>
  <c r="N4"/>
  <c r="M4"/>
  <c r="L4"/>
  <c r="K4"/>
  <c r="J4"/>
  <c r="I4"/>
  <c r="H4"/>
  <c r="G4"/>
  <c r="F4"/>
  <c r="E4"/>
  <c r="D4"/>
  <c r="C4"/>
  <c r="B4"/>
  <c r="Q3"/>
  <c r="P3"/>
  <c r="O3"/>
  <c r="N3"/>
  <c r="M3"/>
  <c r="L3"/>
  <c r="K3"/>
  <c r="J3"/>
  <c r="I3"/>
  <c r="H3"/>
  <c r="G3"/>
  <c r="F3"/>
  <c r="E3"/>
  <c r="B3"/>
  <c r="C3"/>
  <c r="D3"/>
</calcChain>
</file>

<file path=xl/sharedStrings.xml><?xml version="1.0" encoding="utf-8"?>
<sst xmlns="http://schemas.openxmlformats.org/spreadsheetml/2006/main" count="2363" uniqueCount="311">
  <si>
    <t>LABORATORIO</t>
  </si>
  <si>
    <t>1</t>
  </si>
  <si>
    <t>3</t>
  </si>
  <si>
    <t>CAPACIDADE</t>
  </si>
  <si>
    <t>21 micros - 20 alunos</t>
  </si>
  <si>
    <t>HORARIOS</t>
  </si>
  <si>
    <t>SEGUNDA</t>
  </si>
  <si>
    <t>TERÇA</t>
  </si>
  <si>
    <t>QUARTA</t>
  </si>
  <si>
    <t>QUINTA</t>
  </si>
  <si>
    <t>SEXTA</t>
  </si>
  <si>
    <t>SABADO</t>
  </si>
  <si>
    <t>MANHA</t>
  </si>
  <si>
    <t>07:00 AS 07:45</t>
  </si>
  <si>
    <t>7:00 AS 7:45</t>
  </si>
  <si>
    <t>7:00 S 7:45</t>
  </si>
  <si>
    <t>07:45 AS 08:30</t>
  </si>
  <si>
    <t>7:45 AS 8:30</t>
  </si>
  <si>
    <t>8:30 AS 9:15</t>
  </si>
  <si>
    <t>08:30 AS 09:15</t>
  </si>
  <si>
    <t>9:30 AS 10:15</t>
  </si>
  <si>
    <t>10:15 AS 11:00</t>
  </si>
  <si>
    <t>11:00 AS 11:45</t>
  </si>
  <si>
    <t>09:30 AS 10:15</t>
  </si>
  <si>
    <t>13:15 AS 14:00</t>
  </si>
  <si>
    <t>14:00 AS 14:45</t>
  </si>
  <si>
    <t>14:45 AS 15:30</t>
  </si>
  <si>
    <t>15:45 AS 16:30</t>
  </si>
  <si>
    <t>16:30 AS 17:15</t>
  </si>
  <si>
    <t>17:15 AS 18:00</t>
  </si>
  <si>
    <t>NOITE</t>
  </si>
  <si>
    <t>18:50 AS 19:35</t>
  </si>
  <si>
    <t>19:35 AS 20:20</t>
  </si>
  <si>
    <t>20:20 AS 21:05</t>
  </si>
  <si>
    <t>21:20 AS 22:05</t>
  </si>
  <si>
    <t>22:05 AS 22:50</t>
  </si>
  <si>
    <t>LAB DISPONÍVEL PARA ENSINO, PESQUISA E EXTENSÃO DA DTI.</t>
  </si>
  <si>
    <t xml:space="preserve"> LAB DISPONÍVEL PARA ENSINO, PESQUISA E EXTENSÃO DA DTI.</t>
  </si>
  <si>
    <t>RNA -  Informática</t>
  </si>
  <si>
    <t>LAB01</t>
  </si>
  <si>
    <t>LAB02</t>
  </si>
  <si>
    <t>LAB03</t>
  </si>
  <si>
    <t>LAB04</t>
  </si>
  <si>
    <t>LAB05</t>
  </si>
  <si>
    <t>LAB06</t>
  </si>
  <si>
    <t>LAB07</t>
  </si>
  <si>
    <t>LAB08</t>
  </si>
  <si>
    <t>LAB09</t>
  </si>
  <si>
    <t>LAB10</t>
  </si>
  <si>
    <t>LAB11</t>
  </si>
  <si>
    <t>LAB12</t>
  </si>
  <si>
    <t>LAB13</t>
  </si>
  <si>
    <t>LAB14</t>
  </si>
  <si>
    <t>LAB15</t>
  </si>
  <si>
    <t>LAB16</t>
  </si>
  <si>
    <t>SEG</t>
  </si>
  <si>
    <t>TER</t>
  </si>
  <si>
    <t>QUA</t>
  </si>
  <si>
    <t>QUI</t>
  </si>
  <si>
    <t>SEX</t>
  </si>
  <si>
    <t>SAB</t>
  </si>
  <si>
    <t>MANHÃ</t>
  </si>
  <si>
    <t>Disponível</t>
  </si>
  <si>
    <t>TARDE</t>
  </si>
  <si>
    <t>Coordenação - Miyuki</t>
  </si>
  <si>
    <t>A6PGP - Daniel</t>
  </si>
  <si>
    <t>A6PGP - Martinez</t>
  </si>
  <si>
    <t>A1LG2 - Josceli</t>
  </si>
  <si>
    <t>A5MAE - Oscar</t>
  </si>
  <si>
    <t>A5MAE - Braz</t>
  </si>
  <si>
    <t>A6PGP - Braz</t>
  </si>
  <si>
    <t>Coordenação Pós</t>
  </si>
  <si>
    <t>MONITORIA LABS</t>
  </si>
  <si>
    <t>210/211/213  Espanhol Cibelle</t>
  </si>
  <si>
    <t>Frances - Marie</t>
  </si>
  <si>
    <t>Monitoria - LOGINT - Dario</t>
  </si>
  <si>
    <t>Recuperação - LUK</t>
  </si>
  <si>
    <t>Monitoria QUIMICA - OSMAR</t>
  </si>
  <si>
    <t>Alice - Escola Sem Fronteiras</t>
  </si>
  <si>
    <t>Aula</t>
  </si>
  <si>
    <t>M1</t>
  </si>
  <si>
    <t>M2</t>
  </si>
  <si>
    <t>M3</t>
  </si>
  <si>
    <t>M4</t>
  </si>
  <si>
    <t>M5</t>
  </si>
  <si>
    <t>M6</t>
  </si>
  <si>
    <t>V1</t>
  </si>
  <si>
    <t>V2</t>
  </si>
  <si>
    <t>V3</t>
  </si>
  <si>
    <t>V4</t>
  </si>
  <si>
    <t>V5</t>
  </si>
  <si>
    <t>V6</t>
  </si>
  <si>
    <t>N1</t>
  </si>
  <si>
    <t>N2</t>
  </si>
  <si>
    <t>N3</t>
  </si>
  <si>
    <t>N4</t>
  </si>
  <si>
    <t>N5</t>
  </si>
  <si>
    <t>B1CT2 - SANTANA</t>
  </si>
  <si>
    <t>B1SR2 - HARADA</t>
  </si>
  <si>
    <t>Monitoria</t>
  </si>
  <si>
    <t>Wagner  AW1</t>
  </si>
  <si>
    <t>Coord. PÓS</t>
  </si>
  <si>
    <t>Vespertino</t>
  </si>
  <si>
    <t>Matutino</t>
  </si>
  <si>
    <t>Noturno</t>
  </si>
  <si>
    <t>Luk        RDI</t>
  </si>
  <si>
    <t>Wagner   AW1</t>
  </si>
  <si>
    <t>Aline      LP1</t>
  </si>
  <si>
    <t>Erico     LG2</t>
  </si>
  <si>
    <t>Francisco  PJI</t>
  </si>
  <si>
    <t>Francisco  BDD</t>
  </si>
  <si>
    <t>Eurides   INF</t>
  </si>
  <si>
    <t>SCI</t>
  </si>
  <si>
    <t>Bernardo  LP2</t>
  </si>
  <si>
    <t>Luk     Recuperação</t>
  </si>
  <si>
    <t>Daniel    LP3</t>
  </si>
  <si>
    <t>Miyuki    LG1</t>
  </si>
  <si>
    <t>RNA</t>
  </si>
  <si>
    <t>Latorre  Wagner</t>
  </si>
  <si>
    <t>Abreu    STC</t>
  </si>
  <si>
    <t>Frances</t>
  </si>
  <si>
    <t>Luk  Recuperação</t>
  </si>
  <si>
    <t>LG1A1 - EVANDRO</t>
  </si>
  <si>
    <t>LG1A1 - EURIDES</t>
  </si>
  <si>
    <t>OACA1-TAVARES</t>
  </si>
  <si>
    <t>A1SO2 - BELETTI</t>
  </si>
  <si>
    <t>A1LP2 - HARADA</t>
  </si>
  <si>
    <t>A1ISW - EURIDES</t>
  </si>
  <si>
    <t>A1ISW - JOSCELI</t>
  </si>
  <si>
    <t>B1LP1 - MOLINA</t>
  </si>
  <si>
    <t>B1SR1 - VIANA</t>
  </si>
  <si>
    <t>B1SG1 - VIANA</t>
  </si>
  <si>
    <t>B1FW1 - BAUTZER</t>
  </si>
  <si>
    <t>B1CT1 - SANTANA</t>
  </si>
  <si>
    <t>B1CT2 - BELETTI</t>
  </si>
  <si>
    <t>B1SG2- BELETTI</t>
  </si>
  <si>
    <t>B1SGB - ALINE</t>
  </si>
  <si>
    <t>B1FW2 - EVANDRO</t>
  </si>
  <si>
    <t>B1CG2 - EVANDRO</t>
  </si>
  <si>
    <t>B1SR2 - SANTANA</t>
  </si>
  <si>
    <t>B1SR2 - TAVARES</t>
  </si>
  <si>
    <t>A5LP1 - LUCIO</t>
  </si>
  <si>
    <t>A5TDP - CARVALHO</t>
  </si>
  <si>
    <t>A6MSO - OSCAR</t>
  </si>
  <si>
    <t>A6MSO - LUCIO</t>
  </si>
  <si>
    <t>B1FW1 - EVANDRO</t>
  </si>
  <si>
    <t>B1CG1 - EVANDRO</t>
  </si>
  <si>
    <t>A6LP2 - LUCIO</t>
  </si>
  <si>
    <t>A6LP2 - BERTHOLDO</t>
  </si>
  <si>
    <t>LP1 - 213 LATORRE</t>
  </si>
  <si>
    <t>LP1 - 231 ALINE</t>
  </si>
  <si>
    <t>PJI - 231 FRANCISCO</t>
  </si>
  <si>
    <t>INF - 113 LUK</t>
  </si>
  <si>
    <t>RDI - 213 LUK</t>
  </si>
  <si>
    <t>BDD - 213 JOSCELI</t>
  </si>
  <si>
    <t xml:space="preserve">BDD - 231 FRANCISCO
</t>
  </si>
  <si>
    <t xml:space="preserve">RDI - 231 LUK </t>
  </si>
  <si>
    <t>INF - 131 EURIDES</t>
  </si>
  <si>
    <t>LP2 - 331 BERNARDO</t>
  </si>
  <si>
    <t xml:space="preserve">LP2 - 313 BERNARDO
</t>
  </si>
  <si>
    <t>LP3 - 313 BERTHOLDO</t>
  </si>
  <si>
    <t xml:space="preserve">LG1 - 113 MIYUKI
</t>
  </si>
  <si>
    <t xml:space="preserve">LP3 - 331 DANIEL
</t>
  </si>
  <si>
    <t xml:space="preserve">LG1 - 131 MIYUKI
</t>
  </si>
  <si>
    <t xml:space="preserve">AW1 - 313 WAGNER
</t>
  </si>
  <si>
    <t>TDS - 313 LATORRE</t>
  </si>
  <si>
    <t>TPS - 313 WAGNER</t>
  </si>
  <si>
    <t>STC - 113  VIANA</t>
  </si>
  <si>
    <t>TDS - 331 LATORRE</t>
  </si>
  <si>
    <t>TPS - 331 WAGNER</t>
  </si>
  <si>
    <t>AW1 - Wagner</t>
  </si>
  <si>
    <t>MPCT1 - BERNARDO</t>
  </si>
  <si>
    <t>GETT1 - CARVALHO</t>
  </si>
  <si>
    <t>OTFT2 - CARVALHO</t>
  </si>
  <si>
    <t>OTFT3 Martinez</t>
  </si>
  <si>
    <t>OTFT3 CARVALHO</t>
  </si>
  <si>
    <t>GITT3 BERNARDO</t>
  </si>
  <si>
    <t>GPST3 CARVALHO</t>
  </si>
  <si>
    <t>OTFT2 BELETTI</t>
  </si>
  <si>
    <t>GDST1 BRAZ</t>
  </si>
  <si>
    <t>GRPT1 PALADINO</t>
  </si>
  <si>
    <t>GICT3 - PALLADINO</t>
  </si>
  <si>
    <t>OTF3 - BERNARDO -PALLADINO</t>
  </si>
  <si>
    <t>GDOT3 - BRAZ</t>
  </si>
  <si>
    <t>A1ISW - JOSCELI -</t>
  </si>
  <si>
    <t xml:space="preserve">GRPT1 PALADINO </t>
  </si>
  <si>
    <t>OTFT2 BRAZ -</t>
  </si>
  <si>
    <t>GDST1 BRAZ -</t>
  </si>
  <si>
    <t>Professor OSCAR</t>
  </si>
  <si>
    <t>Reservado DP's SCI</t>
  </si>
  <si>
    <t>OSCAR</t>
  </si>
  <si>
    <t>ESP 1 (CIBELLE)</t>
  </si>
  <si>
    <t>COEA1 - Valadares</t>
  </si>
  <si>
    <t>ME3G7</t>
  </si>
  <si>
    <t>ME4G8</t>
  </si>
  <si>
    <t>ESP 2 (Cibelle)</t>
  </si>
  <si>
    <t>ESP 132 (Cibelle)</t>
  </si>
  <si>
    <t>Monit Gramatica/Quimica</t>
  </si>
  <si>
    <t>MONIT LABS/Quimica</t>
  </si>
  <si>
    <t xml:space="preserve">Monitoria LOG INT </t>
  </si>
  <si>
    <t>Monit QUIMICA - OSMAR/Log INT</t>
  </si>
  <si>
    <t>OACA1-BELETE</t>
  </si>
  <si>
    <t>EDDA2  - VIANA</t>
  </si>
  <si>
    <t>LG2A2 - DANIEL</t>
  </si>
  <si>
    <t>BD1A2 - FRANCISCO</t>
  </si>
  <si>
    <t>LG1A1 - OSCAR (DP)</t>
  </si>
  <si>
    <t>ES2A2 - HARADA</t>
  </si>
  <si>
    <t>B1SGB - TAVARES</t>
  </si>
  <si>
    <t>B1LP2 - NOVO INFO</t>
  </si>
  <si>
    <t>B1AL2 - HARADA</t>
  </si>
  <si>
    <t>B1SG2 - SANTANA</t>
  </si>
  <si>
    <t>EDDA2 - MOLINA</t>
  </si>
  <si>
    <t>LG2A2 - HARADA</t>
  </si>
  <si>
    <t>ES2A2 - RENATA</t>
  </si>
  <si>
    <t>A1ISW - BELETTI</t>
  </si>
  <si>
    <t>B1CT2 - RENATA</t>
  </si>
  <si>
    <t>B1SG2- RENATA</t>
  </si>
  <si>
    <t>B1LP2 - GONÇALVES</t>
  </si>
  <si>
    <t>COORDENAÇÃO TADS</t>
  </si>
  <si>
    <t>A6MSO - BAUTZER</t>
  </si>
  <si>
    <t>PFC-P6-MEC-RIDNAL</t>
  </si>
  <si>
    <t>A6EMP - ALINE</t>
  </si>
  <si>
    <t>MTCK6 - Baldinato</t>
  </si>
  <si>
    <t>MS1L4 - BRITO</t>
  </si>
  <si>
    <t>MS2L5 - BRITO</t>
  </si>
  <si>
    <t>MOLINA</t>
  </si>
  <si>
    <t>L6AD1 - JORGE</t>
  </si>
  <si>
    <t>Fil - 212 - AndeaM</t>
  </si>
  <si>
    <t>Fil - 330 - AndeaM</t>
  </si>
  <si>
    <t>Fil - 231 - AndeaM</t>
  </si>
  <si>
    <t>Fil - 130 - AndeaM</t>
  </si>
  <si>
    <t>Fil - 232 - AndeaM</t>
  </si>
  <si>
    <t>EMG - 132 - GUSTAVO</t>
  </si>
  <si>
    <t>312 Rodrigo Rech</t>
  </si>
  <si>
    <t>311 Rodrigo Rech</t>
  </si>
  <si>
    <t>GTEG4 - Debora</t>
  </si>
  <si>
    <t>MMA14</t>
  </si>
  <si>
    <t>F1CP1- Almir</t>
  </si>
  <si>
    <t>EMMDT - Frajuca</t>
  </si>
  <si>
    <t>HCIM5 Carlini</t>
  </si>
  <si>
    <t>MH1M3 Carlini</t>
  </si>
  <si>
    <t>ME2G6 Geraldino</t>
  </si>
  <si>
    <t>LM1M3 Patricia</t>
  </si>
  <si>
    <t>FG2M3 Silvio</t>
  </si>
  <si>
    <t>IG2M2 Claudia</t>
  </si>
  <si>
    <t>210 Fujita</t>
  </si>
  <si>
    <t>210 Osmar</t>
  </si>
  <si>
    <t>111 Osmar</t>
  </si>
  <si>
    <t>113 Osmar</t>
  </si>
  <si>
    <t>ME4G8 Geraldino</t>
  </si>
  <si>
    <t>TC2M8 Rogerio</t>
  </si>
  <si>
    <t>DESM2 Patricia</t>
  </si>
  <si>
    <t>PJ5L5 JAAN/Omar</t>
  </si>
  <si>
    <t>M6 Henrique</t>
  </si>
  <si>
    <t>CL3M8 - Mayra</t>
  </si>
  <si>
    <t>L6GE1 - Cristina</t>
  </si>
  <si>
    <t>L8MT2 - Moises</t>
  </si>
  <si>
    <t>331 Carla/Odair</t>
  </si>
  <si>
    <t>L6SI2 Cristina</t>
  </si>
  <si>
    <t>L8GE3 Cristina</t>
  </si>
  <si>
    <t>312 Osmar</t>
  </si>
  <si>
    <t>MEGM1 Silvio</t>
  </si>
  <si>
    <t>L4BR2 Carlos Santos</t>
  </si>
  <si>
    <t>L4PO3 Carla</t>
  </si>
  <si>
    <t>L6LO6 Carla</t>
  </si>
  <si>
    <t>L4LO4 Carla</t>
  </si>
  <si>
    <t>L8LO8 Carla</t>
  </si>
  <si>
    <t>F7PO1 Almir</t>
  </si>
  <si>
    <t>EMINA Frajuca</t>
  </si>
  <si>
    <t>MMA24 Flavia</t>
  </si>
  <si>
    <t>Monitoria  Ruan/Pedro</t>
  </si>
  <si>
    <t xml:space="preserve">A5TDP - </t>
  </si>
  <si>
    <t>K8 - OSMAR</t>
  </si>
  <si>
    <t>211  Marques</t>
  </si>
  <si>
    <t>111  Marques</t>
  </si>
  <si>
    <t>COEA1 - Solange</t>
  </si>
  <si>
    <t>PROEJA - JORGE</t>
  </si>
  <si>
    <t>ES3M7 - ROGÉRIO</t>
  </si>
  <si>
    <t>EI1M6 - MARICE</t>
  </si>
  <si>
    <t>EI2M7 - MARICE</t>
  </si>
  <si>
    <t>TC1M7 - ELISABETE</t>
  </si>
  <si>
    <t>ESMZ5 - Astrogildo</t>
  </si>
  <si>
    <t>ESMZ5 - Sub</t>
  </si>
  <si>
    <t>ETEC 2  - JORGE</t>
  </si>
  <si>
    <t>A6EMP - BAUTZER</t>
  </si>
  <si>
    <t>A1MT2 - BAUTZER</t>
  </si>
  <si>
    <t>A1AD2 - BAUTZER</t>
  </si>
  <si>
    <t>B1FW2 - BAUTZER</t>
  </si>
  <si>
    <t>B1FW2 - ANSELMO</t>
  </si>
  <si>
    <t>B1CG2 - ANSELMO</t>
  </si>
  <si>
    <t>ME1G5 - AUGUSTO</t>
  </si>
  <si>
    <t>ME2G6 - AUGUSTO</t>
  </si>
  <si>
    <t>LG2 - 213  - WILLIAM</t>
  </si>
  <si>
    <t>LG2 - 231 - WILLIAM</t>
  </si>
  <si>
    <t>PJI - 213 - ANSELMO</t>
  </si>
  <si>
    <t>112 Marques</t>
  </si>
  <si>
    <t>212 Marques</t>
  </si>
  <si>
    <t>POPs 132 - Fritz</t>
  </si>
  <si>
    <t>L1PSL - VALADARES</t>
  </si>
  <si>
    <t>IMIM5 Flavia/Marco</t>
  </si>
  <si>
    <t>REF.ING Mariangela</t>
  </si>
  <si>
    <t>L2MO1 - ALICE</t>
  </si>
  <si>
    <t>L2EL2 - CARLA/MICHELLE</t>
  </si>
  <si>
    <t>L2LO2 - CARLA/MICHELLE</t>
  </si>
  <si>
    <t>L2PO1 - CHARLES</t>
  </si>
  <si>
    <t>L2LP2 - CRISTINA</t>
  </si>
  <si>
    <t>A6LP2 - ANSELMO</t>
  </si>
  <si>
    <t>STC - 131  WILLIAM</t>
  </si>
  <si>
    <t>ES2A2 - ANSELMO</t>
  </si>
  <si>
    <t>331 - ODAIR</t>
  </si>
  <si>
    <t>B1LP2 - GUSTAVO</t>
  </si>
</sst>
</file>

<file path=xl/styles.xml><?xml version="1.0" encoding="utf-8"?>
<styleSheet xmlns="http://schemas.openxmlformats.org/spreadsheetml/2006/main">
  <numFmts count="1">
    <numFmt numFmtId="165" formatCode="d/m;@"/>
  </numFmts>
  <fonts count="37">
    <font>
      <sz val="10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b/>
      <sz val="2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7"/>
      <color theme="0"/>
      <name val="Arial"/>
      <family val="2"/>
    </font>
    <font>
      <b/>
      <sz val="12"/>
      <color theme="0"/>
      <name val="Times New Roman"/>
      <family val="1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CFFFF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11"/>
      </patternFill>
    </fill>
    <fill>
      <patternFill patternType="solid">
        <fgColor theme="0"/>
        <bgColor indexed="11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1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1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11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wrapText="1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4" borderId="0" xfId="0" applyFont="1" applyFill="1" applyAlignment="1"/>
    <xf numFmtId="0" fontId="9" fillId="5" borderId="2" xfId="0" applyFont="1" applyFill="1" applyBorder="1" applyAlignment="1"/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10" xfId="0" applyFont="1" applyBorder="1" applyAlignment="1"/>
    <xf numFmtId="0" fontId="11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6" fillId="0" borderId="12" xfId="0" applyFont="1" applyBorder="1" applyAlignment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0" fillId="0" borderId="14" xfId="0" applyFont="1" applyBorder="1" applyAlignment="1"/>
    <xf numFmtId="0" fontId="1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/>
    <xf numFmtId="0" fontId="0" fillId="9" borderId="1" xfId="0" applyFont="1" applyFill="1" applyBorder="1" applyAlignment="1"/>
    <xf numFmtId="49" fontId="2" fillId="9" borderId="6" xfId="0" applyNumberFormat="1" applyFont="1" applyFill="1" applyBorder="1" applyAlignment="1">
      <alignment horizontal="center"/>
    </xf>
    <xf numFmtId="49" fontId="2" fillId="9" borderId="13" xfId="0" applyNumberFormat="1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11" fillId="0" borderId="13" xfId="0" applyFont="1" applyBorder="1" applyAlignment="1">
      <alignment horizontal="center"/>
    </xf>
    <xf numFmtId="0" fontId="16" fillId="0" borderId="14" xfId="0" applyFont="1" applyBorder="1" applyAlignment="1"/>
    <xf numFmtId="49" fontId="10" fillId="9" borderId="6" xfId="0" applyNumberFormat="1" applyFont="1" applyFill="1" applyBorder="1" applyAlignment="1">
      <alignment horizontal="center"/>
    </xf>
    <xf numFmtId="49" fontId="2" fillId="9" borderId="7" xfId="0" applyNumberFormat="1" applyFont="1" applyFill="1" applyBorder="1" applyAlignment="1">
      <alignment horizontal="center"/>
    </xf>
    <xf numFmtId="49" fontId="10" fillId="9" borderId="1" xfId="0" applyNumberFormat="1" applyFont="1" applyFill="1" applyBorder="1" applyAlignment="1">
      <alignment horizontal="center"/>
    </xf>
    <xf numFmtId="49" fontId="2" fillId="9" borderId="8" xfId="0" applyNumberFormat="1" applyFont="1" applyFill="1" applyBorder="1" applyAlignment="1">
      <alignment horizontal="center"/>
    </xf>
    <xf numFmtId="49" fontId="2" fillId="9" borderId="9" xfId="0" applyNumberFormat="1" applyFont="1" applyFill="1" applyBorder="1" applyAlignment="1">
      <alignment horizontal="center"/>
    </xf>
    <xf numFmtId="0" fontId="0" fillId="9" borderId="0" xfId="0" applyFont="1" applyFill="1" applyAlignment="1"/>
    <xf numFmtId="0" fontId="18" fillId="13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49" fontId="12" fillId="0" borderId="13" xfId="0" applyNumberFormat="1" applyFont="1" applyBorder="1" applyAlignment="1"/>
    <xf numFmtId="0" fontId="13" fillId="0" borderId="13" xfId="0" applyFont="1" applyBorder="1" applyAlignment="1"/>
    <xf numFmtId="0" fontId="13" fillId="0" borderId="9" xfId="0" applyFont="1" applyBorder="1" applyAlignment="1"/>
    <xf numFmtId="0" fontId="2" fillId="22" borderId="6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0" fillId="23" borderId="1" xfId="0" applyFont="1" applyFill="1" applyBorder="1" applyAlignment="1">
      <alignment horizontal="center" vertical="center" wrapText="1"/>
    </xf>
    <xf numFmtId="49" fontId="19" fillId="9" borderId="6" xfId="0" applyNumberFormat="1" applyFont="1" applyFill="1" applyBorder="1" applyAlignment="1">
      <alignment horizontal="center"/>
    </xf>
    <xf numFmtId="49" fontId="19" fillId="9" borderId="1" xfId="0" applyNumberFormat="1" applyFont="1" applyFill="1" applyBorder="1" applyAlignment="1">
      <alignment horizontal="center"/>
    </xf>
    <xf numFmtId="49" fontId="10" fillId="9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9" fillId="9" borderId="7" xfId="0" applyNumberFormat="1" applyFont="1" applyFill="1" applyBorder="1" applyAlignment="1">
      <alignment horizontal="center"/>
    </xf>
    <xf numFmtId="49" fontId="19" fillId="9" borderId="8" xfId="0" applyNumberFormat="1" applyFont="1" applyFill="1" applyBorder="1" applyAlignment="1">
      <alignment horizontal="center"/>
    </xf>
    <xf numFmtId="49" fontId="19" fillId="9" borderId="13" xfId="0" applyNumberFormat="1" applyFont="1" applyFill="1" applyBorder="1" applyAlignment="1">
      <alignment horizontal="center"/>
    </xf>
    <xf numFmtId="49" fontId="19" fillId="9" borderId="9" xfId="0" applyNumberFormat="1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 vertical="center" wrapText="1"/>
    </xf>
    <xf numFmtId="49" fontId="21" fillId="19" borderId="13" xfId="0" applyNumberFormat="1" applyFont="1" applyFill="1" applyBorder="1" applyAlignment="1">
      <alignment horizontal="center"/>
    </xf>
    <xf numFmtId="0" fontId="19" fillId="25" borderId="6" xfId="0" applyFont="1" applyFill="1" applyBorder="1" applyAlignment="1">
      <alignment horizontal="center" vertical="center" wrapText="1"/>
    </xf>
    <xf numFmtId="0" fontId="19" fillId="17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17" borderId="1" xfId="0" applyNumberFormat="1" applyFont="1" applyFill="1" applyBorder="1" applyAlignment="1">
      <alignment horizontal="center" vertical="center" wrapText="1"/>
    </xf>
    <xf numFmtId="0" fontId="19" fillId="19" borderId="3" xfId="0" applyNumberFormat="1" applyFont="1" applyFill="1" applyBorder="1" applyAlignment="1">
      <alignment horizontal="center" vertical="center" wrapText="1"/>
    </xf>
    <xf numFmtId="0" fontId="19" fillId="19" borderId="1" xfId="0" applyNumberFormat="1" applyFont="1" applyFill="1" applyBorder="1" applyAlignment="1">
      <alignment horizontal="center" vertical="center" wrapText="1"/>
    </xf>
    <xf numFmtId="0" fontId="19" fillId="26" borderId="1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9" fillId="6" borderId="3" xfId="0" applyNumberFormat="1" applyFont="1" applyFill="1" applyBorder="1" applyAlignment="1">
      <alignment horizontal="center"/>
    </xf>
    <xf numFmtId="0" fontId="19" fillId="26" borderId="3" xfId="0" applyNumberFormat="1" applyFont="1" applyFill="1" applyBorder="1" applyAlignment="1">
      <alignment horizontal="center" vertical="center" wrapText="1"/>
    </xf>
    <xf numFmtId="0" fontId="19" fillId="16" borderId="3" xfId="0" applyNumberFormat="1" applyFont="1" applyFill="1" applyBorder="1" applyAlignment="1">
      <alignment horizontal="center" vertical="center" wrapText="1"/>
    </xf>
    <xf numFmtId="0" fontId="19" fillId="18" borderId="3" xfId="0" applyNumberFormat="1" applyFont="1" applyFill="1" applyBorder="1" applyAlignment="1">
      <alignment horizontal="center" vertical="center" wrapText="1"/>
    </xf>
    <xf numFmtId="0" fontId="0" fillId="9" borderId="1" xfId="0" applyNumberFormat="1" applyFont="1" applyFill="1" applyBorder="1" applyAlignment="1"/>
    <xf numFmtId="0" fontId="9" fillId="6" borderId="1" xfId="0" applyNumberFormat="1" applyFont="1" applyFill="1" applyBorder="1" applyAlignment="1">
      <alignment horizontal="center"/>
    </xf>
    <xf numFmtId="0" fontId="19" fillId="16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19" fillId="21" borderId="3" xfId="0" applyNumberFormat="1" applyFont="1" applyFill="1" applyBorder="1" applyAlignment="1">
      <alignment horizontal="center" vertical="center" wrapText="1"/>
    </xf>
    <xf numFmtId="0" fontId="19" fillId="20" borderId="1" xfId="0" applyNumberFormat="1" applyFont="1" applyFill="1" applyBorder="1" applyAlignment="1">
      <alignment horizontal="center" vertical="center" wrapText="1"/>
    </xf>
    <xf numFmtId="0" fontId="19" fillId="17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6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0" fontId="2" fillId="23" borderId="6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0" fillId="28" borderId="0" xfId="0" applyFont="1" applyFill="1" applyAlignment="1"/>
    <xf numFmtId="0" fontId="0" fillId="0" borderId="1" xfId="0" applyFont="1" applyBorder="1" applyAlignment="1"/>
    <xf numFmtId="49" fontId="0" fillId="0" borderId="6" xfId="0" applyNumberFormat="1" applyFont="1" applyBorder="1" applyAlignment="1">
      <alignment vertic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13" xfId="0" applyFont="1" applyBorder="1" applyAlignment="1"/>
    <xf numFmtId="0" fontId="2" fillId="0" borderId="9" xfId="0" applyFont="1" applyBorder="1" applyAlignment="1"/>
    <xf numFmtId="0" fontId="0" fillId="0" borderId="1" xfId="0" applyFont="1" applyBorder="1" applyAlignment="1"/>
    <xf numFmtId="0" fontId="14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49" fontId="11" fillId="0" borderId="6" xfId="0" applyNumberFormat="1" applyFont="1" applyBorder="1" applyAlignment="1">
      <alignment horizontal="center"/>
    </xf>
    <xf numFmtId="0" fontId="10" fillId="0" borderId="6" xfId="0" applyFont="1" applyBorder="1"/>
    <xf numFmtId="49" fontId="1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5" fillId="0" borderId="15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 applyAlignment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5" xfId="0" applyFont="1" applyBorder="1" applyAlignment="1">
      <alignment horizontal="center"/>
    </xf>
    <xf numFmtId="0" fontId="22" fillId="9" borderId="25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49" fontId="13" fillId="7" borderId="6" xfId="0" applyNumberFormat="1" applyFont="1" applyFill="1" applyBorder="1" applyAlignment="1">
      <alignment horizontal="center"/>
    </xf>
    <xf numFmtId="49" fontId="10" fillId="8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0" fillId="8" borderId="13" xfId="0" applyNumberFormat="1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49" fontId="27" fillId="8" borderId="6" xfId="0" applyNumberFormat="1" applyFont="1" applyFill="1" applyBorder="1" applyAlignment="1">
      <alignment horizontal="center" vertical="center"/>
    </xf>
    <xf numFmtId="49" fontId="27" fillId="9" borderId="6" xfId="0" applyNumberFormat="1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49" fontId="27" fillId="9" borderId="1" xfId="0" applyNumberFormat="1" applyFont="1" applyFill="1" applyBorder="1" applyAlignment="1">
      <alignment horizontal="center" vertical="center"/>
    </xf>
    <xf numFmtId="49" fontId="27" fillId="8" borderId="13" xfId="0" applyNumberFormat="1" applyFont="1" applyFill="1" applyBorder="1" applyAlignment="1">
      <alignment horizontal="center" vertical="center"/>
    </xf>
    <xf numFmtId="49" fontId="27" fillId="9" borderId="13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horizontal="center" vertical="center"/>
    </xf>
    <xf numFmtId="49" fontId="27" fillId="28" borderId="1" xfId="0" applyNumberFormat="1" applyFont="1" applyFill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12" borderId="1" xfId="0" applyNumberFormat="1" applyFont="1" applyFill="1" applyBorder="1" applyAlignment="1">
      <alignment horizontal="center" vertical="center"/>
    </xf>
    <xf numFmtId="49" fontId="31" fillId="12" borderId="6" xfId="0" applyNumberFormat="1" applyFont="1" applyFill="1" applyBorder="1" applyAlignment="1">
      <alignment horizontal="center" vertical="center"/>
    </xf>
    <xf numFmtId="49" fontId="27" fillId="12" borderId="6" xfId="0" applyNumberFormat="1" applyFont="1" applyFill="1" applyBorder="1" applyAlignment="1">
      <alignment horizontal="center" vertical="center"/>
    </xf>
    <xf numFmtId="49" fontId="31" fillId="12" borderId="1" xfId="0" applyNumberFormat="1" applyFont="1" applyFill="1" applyBorder="1" applyAlignment="1">
      <alignment horizontal="center" vertical="center"/>
    </xf>
    <xf numFmtId="49" fontId="31" fillId="12" borderId="13" xfId="0" applyNumberFormat="1" applyFont="1" applyFill="1" applyBorder="1" applyAlignment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9" borderId="6" xfId="0" applyNumberFormat="1" applyFont="1" applyFill="1" applyBorder="1" applyAlignment="1">
      <alignment horizontal="center" vertical="center"/>
    </xf>
    <xf numFmtId="49" fontId="26" fillId="9" borderId="6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7" fillId="9" borderId="13" xfId="0" applyNumberFormat="1" applyFont="1" applyFill="1" applyBorder="1" applyAlignment="1">
      <alignment horizontal="center" vertical="center"/>
    </xf>
    <xf numFmtId="49" fontId="27" fillId="7" borderId="6" xfId="0" applyNumberFormat="1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49" fontId="2" fillId="10" borderId="13" xfId="0" applyNumberFormat="1" applyFont="1" applyFill="1" applyBorder="1" applyAlignment="1">
      <alignment horizontal="center" vertical="center"/>
    </xf>
    <xf numFmtId="49" fontId="2" fillId="12" borderId="6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0" fillId="12" borderId="1" xfId="0" applyNumberFormat="1" applyFont="1" applyFill="1" applyBorder="1" applyAlignment="1">
      <alignment horizontal="center" vertical="center"/>
    </xf>
    <xf numFmtId="49" fontId="2" fillId="12" borderId="13" xfId="0" applyNumberFormat="1" applyFont="1" applyFill="1" applyBorder="1" applyAlignment="1">
      <alignment horizontal="center" vertical="center"/>
    </xf>
    <xf numFmtId="49" fontId="10" fillId="10" borderId="6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49" fontId="10" fillId="10" borderId="13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49" fontId="10" fillId="8" borderId="13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9" borderId="6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 vertical="center"/>
    </xf>
    <xf numFmtId="49" fontId="10" fillId="12" borderId="13" xfId="0" applyNumberFormat="1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9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0" fillId="0" borderId="34" xfId="0" applyFont="1" applyBorder="1"/>
    <xf numFmtId="0" fontId="10" fillId="0" borderId="35" xfId="0" applyFont="1" applyBorder="1"/>
    <xf numFmtId="0" fontId="7" fillId="0" borderId="36" xfId="0" applyFont="1" applyBorder="1" applyAlignment="1">
      <alignment horizontal="center"/>
    </xf>
    <xf numFmtId="49" fontId="26" fillId="0" borderId="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1" xfId="0" applyNumberFormat="1" applyFont="1" applyFill="1" applyBorder="1" applyAlignment="1">
      <alignment horizontal="center" vertical="center"/>
    </xf>
    <xf numFmtId="49" fontId="10" fillId="8" borderId="12" xfId="0" applyNumberFormat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0" fillId="23" borderId="6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32" fillId="23" borderId="1" xfId="0" applyFont="1" applyFill="1" applyBorder="1" applyAlignment="1">
      <alignment horizontal="center" vertical="center" wrapText="1"/>
    </xf>
    <xf numFmtId="0" fontId="32" fillId="23" borderId="13" xfId="0" applyFont="1" applyFill="1" applyBorder="1" applyAlignment="1">
      <alignment horizontal="center" vertical="center" wrapText="1"/>
    </xf>
    <xf numFmtId="49" fontId="10" fillId="12" borderId="6" xfId="0" applyNumberFormat="1" applyFont="1" applyFill="1" applyBorder="1" applyAlignment="1">
      <alignment horizontal="center"/>
    </xf>
    <xf numFmtId="49" fontId="10" fillId="12" borderId="1" xfId="0" applyNumberFormat="1" applyFont="1" applyFill="1" applyBorder="1" applyAlignment="1">
      <alignment horizontal="center"/>
    </xf>
    <xf numFmtId="49" fontId="27" fillId="10" borderId="6" xfId="0" applyNumberFormat="1" applyFont="1" applyFill="1" applyBorder="1" applyAlignment="1">
      <alignment horizontal="center" vertical="center" wrapText="1"/>
    </xf>
    <xf numFmtId="49" fontId="27" fillId="10" borderId="1" xfId="0" applyNumberFormat="1" applyFont="1" applyFill="1" applyBorder="1" applyAlignment="1">
      <alignment horizontal="center" vertical="center" wrapText="1"/>
    </xf>
    <xf numFmtId="49" fontId="27" fillId="10" borderId="13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/>
    </xf>
    <xf numFmtId="49" fontId="27" fillId="9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12" borderId="3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31" fillId="12" borderId="11" xfId="0" applyNumberFormat="1" applyFont="1" applyFill="1" applyBorder="1" applyAlignment="1">
      <alignment horizontal="center" vertical="center"/>
    </xf>
    <xf numFmtId="49" fontId="31" fillId="12" borderId="12" xfId="0" applyNumberFormat="1" applyFont="1" applyFill="1" applyBorder="1" applyAlignment="1">
      <alignment horizontal="center" vertical="center"/>
    </xf>
    <xf numFmtId="49" fontId="27" fillId="10" borderId="6" xfId="0" applyNumberFormat="1" applyFont="1" applyFill="1" applyBorder="1" applyAlignment="1">
      <alignment horizontal="center" vertical="center"/>
    </xf>
    <xf numFmtId="0" fontId="27" fillId="22" borderId="6" xfId="0" applyFont="1" applyFill="1" applyBorder="1" applyAlignment="1">
      <alignment horizontal="center" vertical="center" wrapText="1"/>
    </xf>
    <xf numFmtId="49" fontId="27" fillId="10" borderId="1" xfId="0" applyNumberFormat="1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 wrapText="1"/>
    </xf>
    <xf numFmtId="49" fontId="27" fillId="10" borderId="13" xfId="0" applyNumberFormat="1" applyFont="1" applyFill="1" applyBorder="1" applyAlignment="1">
      <alignment horizontal="center" vertical="center"/>
    </xf>
    <xf numFmtId="0" fontId="27" fillId="22" borderId="13" xfId="0" applyFont="1" applyFill="1" applyBorder="1" applyAlignment="1">
      <alignment horizontal="center" vertical="center" wrapText="1"/>
    </xf>
    <xf numFmtId="49" fontId="31" fillId="9" borderId="6" xfId="0" applyNumberFormat="1" applyFont="1" applyFill="1" applyBorder="1" applyAlignment="1">
      <alignment horizontal="center" vertical="center"/>
    </xf>
    <xf numFmtId="49" fontId="31" fillId="9" borderId="1" xfId="0" applyNumberFormat="1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9" fillId="9" borderId="1" xfId="0" applyNumberFormat="1" applyFont="1" applyFill="1" applyBorder="1" applyAlignment="1">
      <alignment horizontal="center" vertical="center"/>
    </xf>
    <xf numFmtId="49" fontId="26" fillId="9" borderId="1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9" fontId="0" fillId="12" borderId="6" xfId="0" applyNumberFormat="1" applyFont="1" applyFill="1" applyBorder="1" applyAlignment="1">
      <alignment horizontal="center" vertical="center"/>
    </xf>
    <xf numFmtId="49" fontId="25" fillId="9" borderId="1" xfId="0" applyNumberFormat="1" applyFont="1" applyFill="1" applyBorder="1" applyAlignment="1">
      <alignment horizontal="center" vertical="center"/>
    </xf>
    <xf numFmtId="49" fontId="30" fillId="9" borderId="6" xfId="0" applyNumberFormat="1" applyFont="1" applyFill="1" applyBorder="1" applyAlignment="1">
      <alignment horizontal="center" vertical="center"/>
    </xf>
    <xf numFmtId="49" fontId="30" fillId="9" borderId="1" xfId="0" applyNumberFormat="1" applyFont="1" applyFill="1" applyBorder="1" applyAlignment="1">
      <alignment horizontal="center" vertical="center"/>
    </xf>
    <xf numFmtId="0" fontId="33" fillId="9" borderId="13" xfId="0" applyFont="1" applyFill="1" applyBorder="1" applyAlignment="1">
      <alignment vertical="center"/>
    </xf>
    <xf numFmtId="0" fontId="27" fillId="11" borderId="13" xfId="0" applyFont="1" applyFill="1" applyBorder="1" applyAlignment="1">
      <alignment horizontal="center" vertical="center" wrapText="1"/>
    </xf>
    <xf numFmtId="49" fontId="31" fillId="9" borderId="13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5" fillId="9" borderId="6" xfId="0" applyNumberFormat="1" applyFont="1" applyFill="1" applyBorder="1" applyAlignment="1">
      <alignment horizontal="center" vertical="center"/>
    </xf>
    <xf numFmtId="49" fontId="34" fillId="8" borderId="6" xfId="0" applyNumberFormat="1" applyFont="1" applyFill="1" applyBorder="1" applyAlignment="1">
      <alignment horizontal="center" vertical="center"/>
    </xf>
    <xf numFmtId="49" fontId="34" fillId="8" borderId="1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49" fontId="13" fillId="8" borderId="6" xfId="0" applyNumberFormat="1" applyFont="1" applyFill="1" applyBorder="1" applyAlignment="1">
      <alignment horizontal="center" vertical="center"/>
    </xf>
    <xf numFmtId="0" fontId="13" fillId="30" borderId="6" xfId="0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49" fontId="13" fillId="8" borderId="13" xfId="0" applyNumberFormat="1" applyFont="1" applyFill="1" applyBorder="1" applyAlignment="1">
      <alignment horizontal="center" vertical="center"/>
    </xf>
    <xf numFmtId="49" fontId="13" fillId="7" borderId="6" xfId="0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4" fillId="9" borderId="6" xfId="0" applyNumberFormat="1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vertical="center"/>
    </xf>
    <xf numFmtId="0" fontId="17" fillId="9" borderId="13" xfId="0" applyFont="1" applyFill="1" applyBorder="1" applyAlignment="1">
      <alignment vertical="center"/>
    </xf>
    <xf numFmtId="49" fontId="23" fillId="9" borderId="6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49" fontId="24" fillId="9" borderId="13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49" fontId="10" fillId="7" borderId="6" xfId="0" applyNumberFormat="1" applyFont="1" applyFill="1" applyBorder="1" applyAlignment="1">
      <alignment horizontal="center" vertical="center"/>
    </xf>
    <xf numFmtId="49" fontId="2" fillId="29" borderId="6" xfId="0" applyNumberFormat="1" applyFont="1" applyFill="1" applyBorder="1" applyAlignment="1">
      <alignment horizontal="center" vertical="center"/>
    </xf>
    <xf numFmtId="49" fontId="0" fillId="12" borderId="13" xfId="0" applyNumberFormat="1" applyFont="1" applyFill="1" applyBorder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 wrapText="1"/>
    </xf>
    <xf numFmtId="49" fontId="16" fillId="9" borderId="6" xfId="0" applyNumberFormat="1" applyFont="1" applyFill="1" applyBorder="1" applyAlignment="1">
      <alignment horizontal="center" vertical="center"/>
    </xf>
    <xf numFmtId="49" fontId="10" fillId="28" borderId="6" xfId="0" applyNumberFormat="1" applyFont="1" applyFill="1" applyBorder="1" applyAlignment="1">
      <alignment horizontal="center" vertical="center"/>
    </xf>
    <xf numFmtId="49" fontId="16" fillId="12" borderId="6" xfId="0" applyNumberFormat="1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horizontal="center" vertical="center"/>
    </xf>
    <xf numFmtId="49" fontId="16" fillId="9" borderId="13" xfId="0" applyNumberFormat="1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27" fillId="10" borderId="13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30" fillId="24" borderId="6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49" fontId="30" fillId="24" borderId="1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0" fontId="27" fillId="28" borderId="6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9" fillId="23" borderId="6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36" fillId="23" borderId="6" xfId="0" applyFont="1" applyFill="1" applyBorder="1" applyAlignment="1">
      <alignment horizontal="center" vertical="center" wrapText="1"/>
    </xf>
    <xf numFmtId="0" fontId="36" fillId="23" borderId="1" xfId="0" applyFont="1" applyFill="1" applyBorder="1" applyAlignment="1">
      <alignment horizontal="center" vertical="center" wrapText="1"/>
    </xf>
    <xf numFmtId="0" fontId="10" fillId="27" borderId="1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49" fontId="10" fillId="31" borderId="6" xfId="0" applyNumberFormat="1" applyFont="1" applyFill="1" applyBorder="1" applyAlignment="1">
      <alignment horizontal="center" vertical="center"/>
    </xf>
    <xf numFmtId="49" fontId="10" fillId="31" borderId="1" xfId="0" applyNumberFormat="1" applyFont="1" applyFill="1" applyBorder="1" applyAlignment="1">
      <alignment horizontal="center" vertical="center"/>
    </xf>
    <xf numFmtId="49" fontId="16" fillId="12" borderId="13" xfId="0" applyNumberFormat="1" applyFont="1" applyFill="1" applyBorder="1" applyAlignment="1">
      <alignment horizontal="center" vertical="center"/>
    </xf>
    <xf numFmtId="49" fontId="10" fillId="31" borderId="13" xfId="0" applyNumberFormat="1" applyFont="1" applyFill="1" applyBorder="1" applyAlignment="1">
      <alignment horizontal="center" vertical="center"/>
    </xf>
    <xf numFmtId="0" fontId="32" fillId="23" borderId="6" xfId="0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/>
    </xf>
    <xf numFmtId="49" fontId="21" fillId="9" borderId="13" xfId="0" applyNumberFormat="1" applyFont="1" applyFill="1" applyBorder="1" applyAlignment="1">
      <alignment horizontal="center" vertical="center"/>
    </xf>
    <xf numFmtId="49" fontId="19" fillId="9" borderId="13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 wrapText="1"/>
    </xf>
    <xf numFmtId="0" fontId="21" fillId="19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/>
    <xf numFmtId="49" fontId="21" fillId="19" borderId="1" xfId="0" applyNumberFormat="1" applyFont="1" applyFill="1" applyBorder="1" applyAlignment="1">
      <alignment horizontal="center"/>
    </xf>
    <xf numFmtId="0" fontId="21" fillId="19" borderId="1" xfId="0" applyFont="1" applyFill="1" applyBorder="1" applyAlignment="1">
      <alignment horizontal="center"/>
    </xf>
    <xf numFmtId="49" fontId="21" fillId="19" borderId="13" xfId="0" applyNumberFormat="1" applyFont="1" applyFill="1" applyBorder="1" applyAlignment="1">
      <alignment horizontal="center" vertical="center"/>
    </xf>
    <xf numFmtId="49" fontId="21" fillId="19" borderId="6" xfId="0" applyNumberFormat="1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49" fontId="19" fillId="19" borderId="1" xfId="0" applyNumberFormat="1" applyFont="1" applyFill="1" applyBorder="1" applyAlignment="1">
      <alignment horizontal="center" vertical="center"/>
    </xf>
    <xf numFmtId="49" fontId="19" fillId="19" borderId="13" xfId="0" applyNumberFormat="1" applyFont="1" applyFill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198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3"/>
  <sheetViews>
    <sheetView tabSelected="1" zoomScale="70" zoomScaleNormal="70" workbookViewId="0">
      <selection activeCell="L9" sqref="L9"/>
    </sheetView>
  </sheetViews>
  <sheetFormatPr defaultColWidth="14.42578125" defaultRowHeight="15.75" customHeight="1"/>
  <cols>
    <col min="1" max="1" width="9" style="29" customWidth="1"/>
    <col min="2" max="2" width="17.85546875" customWidth="1"/>
    <col min="3" max="3" width="25.7109375" customWidth="1"/>
    <col min="4" max="4" width="26.140625" bestFit="1" customWidth="1"/>
    <col min="5" max="5" width="30.42578125" bestFit="1" customWidth="1"/>
    <col min="6" max="6" width="25.5703125" bestFit="1" customWidth="1"/>
    <col min="7" max="7" width="26" customWidth="1"/>
    <col min="8" max="8" width="20.5703125" customWidth="1"/>
    <col min="9" max="18" width="9.140625" customWidth="1"/>
  </cols>
  <sheetData>
    <row r="1" spans="1:18" ht="21.75" customHeight="1">
      <c r="A1" s="381">
        <v>43325</v>
      </c>
      <c r="B1" s="31" t="s">
        <v>0</v>
      </c>
      <c r="C1" s="138" t="s">
        <v>1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>
      <c r="A4" s="42" t="s">
        <v>80</v>
      </c>
      <c r="B4" s="43" t="s">
        <v>13</v>
      </c>
      <c r="C4" s="173" t="s">
        <v>62</v>
      </c>
      <c r="D4" s="186" t="s">
        <v>203</v>
      </c>
      <c r="E4" s="182"/>
      <c r="F4" s="187" t="s">
        <v>62</v>
      </c>
      <c r="G4" s="187" t="s">
        <v>62</v>
      </c>
      <c r="H4" s="45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>
      <c r="A5" s="32" t="s">
        <v>81</v>
      </c>
      <c r="B5" s="19" t="s">
        <v>16</v>
      </c>
      <c r="C5" s="194" t="s">
        <v>62</v>
      </c>
      <c r="D5" s="186" t="s">
        <v>203</v>
      </c>
      <c r="E5" s="182"/>
      <c r="F5" s="188" t="s">
        <v>208</v>
      </c>
      <c r="G5" s="186" t="s">
        <v>222</v>
      </c>
      <c r="H5" s="33" t="s">
        <v>62</v>
      </c>
      <c r="I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32" t="s">
        <v>82</v>
      </c>
      <c r="B6" s="19" t="s">
        <v>19</v>
      </c>
      <c r="C6" s="194" t="s">
        <v>62</v>
      </c>
      <c r="D6" s="186" t="s">
        <v>203</v>
      </c>
      <c r="E6" s="182"/>
      <c r="F6" s="188" t="s">
        <v>208</v>
      </c>
      <c r="G6" s="186" t="s">
        <v>222</v>
      </c>
      <c r="H6" s="33" t="s">
        <v>62</v>
      </c>
      <c r="I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32" t="s">
        <v>83</v>
      </c>
      <c r="B7" s="19" t="s">
        <v>23</v>
      </c>
      <c r="C7" s="194" t="s">
        <v>62</v>
      </c>
      <c r="D7" s="186" t="s">
        <v>203</v>
      </c>
      <c r="E7" s="182"/>
      <c r="F7" s="188" t="s">
        <v>208</v>
      </c>
      <c r="G7" s="182"/>
      <c r="H7" s="33" t="s">
        <v>62</v>
      </c>
      <c r="I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32" t="s">
        <v>84</v>
      </c>
      <c r="B8" s="19" t="s">
        <v>21</v>
      </c>
      <c r="C8" s="194" t="s">
        <v>62</v>
      </c>
      <c r="D8" s="186" t="s">
        <v>203</v>
      </c>
      <c r="E8" s="182"/>
      <c r="F8" s="188" t="s">
        <v>208</v>
      </c>
      <c r="G8" s="182"/>
      <c r="H8" s="33" t="s">
        <v>62</v>
      </c>
      <c r="I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195" t="s">
        <v>62</v>
      </c>
      <c r="D9" s="186" t="s">
        <v>203</v>
      </c>
      <c r="E9" s="182"/>
      <c r="F9" s="188" t="s">
        <v>208</v>
      </c>
      <c r="G9" s="184"/>
      <c r="H9" s="36" t="s">
        <v>62</v>
      </c>
      <c r="I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6.25" customHeight="1">
      <c r="A11" s="42" t="s">
        <v>86</v>
      </c>
      <c r="B11" s="43" t="s">
        <v>24</v>
      </c>
      <c r="C11" s="179" t="s">
        <v>72</v>
      </c>
      <c r="D11" s="180"/>
      <c r="E11" s="177" t="s">
        <v>151</v>
      </c>
      <c r="F11" s="53"/>
      <c r="G11" s="53"/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6.25" customHeight="1">
      <c r="A12" s="32" t="s">
        <v>87</v>
      </c>
      <c r="B12" s="19" t="s">
        <v>25</v>
      </c>
      <c r="C12" s="181" t="s">
        <v>72</v>
      </c>
      <c r="D12" s="182"/>
      <c r="E12" s="178" t="s">
        <v>151</v>
      </c>
      <c r="F12" s="28"/>
      <c r="G12" s="28"/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6.25" customHeight="1">
      <c r="A13" s="32" t="s">
        <v>88</v>
      </c>
      <c r="B13" s="19" t="s">
        <v>26</v>
      </c>
      <c r="C13" s="181" t="s">
        <v>72</v>
      </c>
      <c r="D13" s="182"/>
      <c r="E13" s="178" t="s">
        <v>151</v>
      </c>
      <c r="F13" s="28"/>
      <c r="G13" s="28"/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6.25" customHeight="1">
      <c r="A14" s="32" t="s">
        <v>89</v>
      </c>
      <c r="B14" s="19" t="s">
        <v>27</v>
      </c>
      <c r="C14" s="181" t="s">
        <v>72</v>
      </c>
      <c r="D14" s="182"/>
      <c r="E14" s="178" t="s">
        <v>151</v>
      </c>
      <c r="F14" s="28"/>
      <c r="G14" s="28"/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6.25" customHeight="1">
      <c r="A15" s="32" t="s">
        <v>90</v>
      </c>
      <c r="B15" s="19" t="s">
        <v>28</v>
      </c>
      <c r="C15" s="181" t="s">
        <v>72</v>
      </c>
      <c r="D15" s="182"/>
      <c r="E15" s="182"/>
      <c r="F15" s="28"/>
      <c r="G15" s="28"/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6.25" customHeight="1" thickBot="1">
      <c r="A16" s="34" t="s">
        <v>91</v>
      </c>
      <c r="B16" s="35" t="s">
        <v>29</v>
      </c>
      <c r="C16" s="183" t="s">
        <v>72</v>
      </c>
      <c r="D16" s="184"/>
      <c r="E16" s="185"/>
      <c r="F16" s="54"/>
      <c r="G16" s="54"/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189" t="s">
        <v>211</v>
      </c>
      <c r="D18" s="189" t="s">
        <v>129</v>
      </c>
      <c r="E18" s="190" t="s">
        <v>137</v>
      </c>
      <c r="F18" s="189" t="s">
        <v>143</v>
      </c>
      <c r="G18" s="190" t="s">
        <v>214</v>
      </c>
      <c r="H18" s="45" t="s">
        <v>62</v>
      </c>
      <c r="I18" s="1"/>
      <c r="K18" s="1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189" t="s">
        <v>211</v>
      </c>
      <c r="D19" s="191" t="s">
        <v>129</v>
      </c>
      <c r="E19" s="188" t="s">
        <v>137</v>
      </c>
      <c r="F19" s="191" t="s">
        <v>143</v>
      </c>
      <c r="G19" s="190" t="s">
        <v>214</v>
      </c>
      <c r="H19" s="33" t="s">
        <v>62</v>
      </c>
      <c r="I19" s="1"/>
      <c r="K19" s="1"/>
      <c r="L19" s="1"/>
      <c r="M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19" t="s">
        <v>33</v>
      </c>
      <c r="C20" s="189" t="s">
        <v>211</v>
      </c>
      <c r="D20" s="191" t="s">
        <v>129</v>
      </c>
      <c r="E20" s="188" t="s">
        <v>137</v>
      </c>
      <c r="F20" s="191" t="s">
        <v>143</v>
      </c>
      <c r="G20" s="188" t="s">
        <v>201</v>
      </c>
      <c r="H20" s="33" t="s">
        <v>62</v>
      </c>
      <c r="I20" s="1"/>
      <c r="K20" s="1"/>
      <c r="L20" s="1"/>
      <c r="M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19" t="s">
        <v>34</v>
      </c>
      <c r="C21" s="189" t="s">
        <v>211</v>
      </c>
      <c r="D21" s="191" t="s">
        <v>129</v>
      </c>
      <c r="E21" s="188" t="s">
        <v>138</v>
      </c>
      <c r="F21" s="191" t="s">
        <v>143</v>
      </c>
      <c r="G21" s="188" t="s">
        <v>201</v>
      </c>
      <c r="H21" s="33" t="s">
        <v>62</v>
      </c>
      <c r="I21" s="1"/>
      <c r="J21" s="3"/>
      <c r="K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189" t="s">
        <v>211</v>
      </c>
      <c r="D22" s="192" t="s">
        <v>129</v>
      </c>
      <c r="E22" s="193" t="s">
        <v>138</v>
      </c>
      <c r="F22" s="192" t="s">
        <v>143</v>
      </c>
      <c r="G22" s="188" t="s">
        <v>201</v>
      </c>
      <c r="H22" s="36" t="s">
        <v>62</v>
      </c>
      <c r="I22" s="1"/>
      <c r="J22" s="3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B23" s="20"/>
      <c r="C23" s="20"/>
      <c r="D23" s="20"/>
      <c r="E23" s="20"/>
      <c r="F23" s="20"/>
      <c r="G23" s="20"/>
      <c r="H23" s="20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8:B22 B17:H17 B11:D16 F11:H16 E18:E22 G18:H19 B1:H10 H20:H22">
    <cfRule type="cellIs" dxfId="197" priority="21" stopIfTrue="1" operator="equal">
      <formula>"""Disponível"""</formula>
    </cfRule>
  </conditionalFormatting>
  <conditionalFormatting sqref="C4:H9">
    <cfRule type="cellIs" dxfId="196" priority="20" stopIfTrue="1" operator="equal">
      <formula>"Disponível"</formula>
    </cfRule>
  </conditionalFormatting>
  <conditionalFormatting sqref="B18:B22 B17:H17 B11:D16 F11:H16 E18:E22 G18:H19 B4:H10 H20:H22">
    <cfRule type="containsText" dxfId="195" priority="19" stopIfTrue="1" operator="containsText" text="Disponível">
      <formula>NOT(ISERROR(SEARCH("Disponível",B4)))</formula>
    </cfRule>
  </conditionalFormatting>
  <conditionalFormatting sqref="C18:D22">
    <cfRule type="containsText" dxfId="194" priority="18" stopIfTrue="1" operator="containsText" text="Disponível">
      <formula>NOT(ISERROR(SEARCH("Disponível",C18)))</formula>
    </cfRule>
  </conditionalFormatting>
  <conditionalFormatting sqref="E16">
    <cfRule type="cellIs" dxfId="193" priority="11" stopIfTrue="1" operator="equal">
      <formula>"""Disponível"""</formula>
    </cfRule>
  </conditionalFormatting>
  <conditionalFormatting sqref="E16">
    <cfRule type="containsText" dxfId="192" priority="10" stopIfTrue="1" operator="containsText" text="Disponível">
      <formula>NOT(ISERROR(SEARCH("Disponível",E16)))</formula>
    </cfRule>
  </conditionalFormatting>
  <conditionalFormatting sqref="E15">
    <cfRule type="cellIs" dxfId="191" priority="9" stopIfTrue="1" operator="equal">
      <formula>"""Disponível"""</formula>
    </cfRule>
  </conditionalFormatting>
  <conditionalFormatting sqref="E15">
    <cfRule type="containsText" dxfId="190" priority="8" stopIfTrue="1" operator="containsText" text="Disponível">
      <formula>NOT(ISERROR(SEARCH("Disponível",E15)))</formula>
    </cfRule>
  </conditionalFormatting>
  <conditionalFormatting sqref="F18:F22">
    <cfRule type="containsText" dxfId="189" priority="3" stopIfTrue="1" operator="containsText" text="Disponível">
      <formula>NOT(ISERROR(SEARCH("Disponível",F18)))</formula>
    </cfRule>
  </conditionalFormatting>
  <conditionalFormatting sqref="G20:G22">
    <cfRule type="cellIs" dxfId="188" priority="2" stopIfTrue="1" operator="equal">
      <formula>"""Disponível"""</formula>
    </cfRule>
  </conditionalFormatting>
  <conditionalFormatting sqref="G20:G22">
    <cfRule type="containsText" dxfId="187" priority="1" stopIfTrue="1" operator="containsText" text="Disponível">
      <formula>NOT(ISERROR(SEARCH("Disponível",G20)))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2"/>
  <sheetViews>
    <sheetView topLeftCell="A7" zoomScale="80" zoomScaleNormal="80" workbookViewId="0">
      <selection activeCell="H13" sqref="H13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6.85546875" bestFit="1" customWidth="1"/>
    <col min="4" max="4" width="26.28515625" customWidth="1"/>
    <col min="5" max="5" width="22.7109375" customWidth="1"/>
    <col min="6" max="6" width="26.140625" bestFit="1" customWidth="1"/>
    <col min="7" max="7" width="28.5703125" customWidth="1"/>
    <col min="8" max="8" width="20.8554687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10</v>
      </c>
      <c r="D1" s="139"/>
      <c r="E1" s="140" t="s">
        <v>3</v>
      </c>
      <c r="F1" s="141"/>
      <c r="G1" s="140" t="s">
        <v>4</v>
      </c>
      <c r="H1" s="14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100000000000001" customHeight="1" thickBot="1">
      <c r="A4" s="42" t="s">
        <v>80</v>
      </c>
      <c r="B4" s="43" t="s">
        <v>15</v>
      </c>
      <c r="C4" s="215" t="s">
        <v>64</v>
      </c>
      <c r="D4" s="314" t="s">
        <v>302</v>
      </c>
      <c r="E4" s="215" t="s">
        <v>64</v>
      </c>
      <c r="F4" s="314" t="s">
        <v>305</v>
      </c>
      <c r="G4" s="215" t="s">
        <v>64</v>
      </c>
      <c r="H4" s="45" t="s">
        <v>62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100000000000001" customHeight="1" thickBot="1">
      <c r="A5" s="32" t="s">
        <v>81</v>
      </c>
      <c r="B5" s="19" t="s">
        <v>17</v>
      </c>
      <c r="C5" s="216" t="s">
        <v>64</v>
      </c>
      <c r="D5" s="314" t="s">
        <v>302</v>
      </c>
      <c r="E5" s="324" t="s">
        <v>304</v>
      </c>
      <c r="F5" s="314" t="s">
        <v>305</v>
      </c>
      <c r="G5" s="216" t="s">
        <v>64</v>
      </c>
      <c r="H5" s="33" t="s">
        <v>62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0.100000000000001" customHeight="1" thickBot="1">
      <c r="A6" s="32" t="s">
        <v>82</v>
      </c>
      <c r="B6" s="19" t="s">
        <v>18</v>
      </c>
      <c r="C6" s="216" t="s">
        <v>64</v>
      </c>
      <c r="D6" s="324" t="s">
        <v>303</v>
      </c>
      <c r="E6" s="324" t="s">
        <v>304</v>
      </c>
      <c r="F6" s="314" t="s">
        <v>305</v>
      </c>
      <c r="G6" s="216" t="s">
        <v>64</v>
      </c>
      <c r="H6" s="33" t="s">
        <v>62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100000000000001" customHeight="1">
      <c r="A7" s="32" t="s">
        <v>83</v>
      </c>
      <c r="B7" s="19" t="s">
        <v>20</v>
      </c>
      <c r="C7" s="324" t="s">
        <v>301</v>
      </c>
      <c r="D7" s="324" t="s">
        <v>303</v>
      </c>
      <c r="E7" s="324" t="s">
        <v>304</v>
      </c>
      <c r="F7" s="314" t="s">
        <v>305</v>
      </c>
      <c r="G7" s="216" t="s">
        <v>64</v>
      </c>
      <c r="H7" s="33" t="s">
        <v>62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100000000000001" customHeight="1">
      <c r="A8" s="32" t="s">
        <v>84</v>
      </c>
      <c r="B8" s="19" t="s">
        <v>21</v>
      </c>
      <c r="C8" s="324" t="s">
        <v>301</v>
      </c>
      <c r="D8" s="324" t="s">
        <v>303</v>
      </c>
      <c r="E8" s="216" t="s">
        <v>64</v>
      </c>
      <c r="F8" s="216" t="s">
        <v>64</v>
      </c>
      <c r="G8" s="216" t="s">
        <v>64</v>
      </c>
      <c r="H8" s="33" t="s">
        <v>62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0.100000000000001" customHeight="1" thickBot="1">
      <c r="A9" s="34" t="s">
        <v>85</v>
      </c>
      <c r="B9" s="35" t="s">
        <v>22</v>
      </c>
      <c r="C9" s="324" t="s">
        <v>301</v>
      </c>
      <c r="D9" s="324" t="s">
        <v>303</v>
      </c>
      <c r="E9" s="217" t="s">
        <v>64</v>
      </c>
      <c r="F9" s="217" t="s">
        <v>64</v>
      </c>
      <c r="G9" s="217" t="s">
        <v>64</v>
      </c>
      <c r="H9" s="36" t="s">
        <v>62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2" t="s">
        <v>86</v>
      </c>
      <c r="B11" s="80" t="s">
        <v>24</v>
      </c>
      <c r="C11" s="121"/>
      <c r="D11" s="202" t="s">
        <v>72</v>
      </c>
      <c r="E11" s="174" t="s">
        <v>158</v>
      </c>
      <c r="F11" s="215" t="s">
        <v>76</v>
      </c>
      <c r="G11" s="121"/>
      <c r="H11" s="45" t="s">
        <v>62</v>
      </c>
      <c r="I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32" t="s">
        <v>87</v>
      </c>
      <c r="B12" s="82" t="s">
        <v>25</v>
      </c>
      <c r="C12" s="122"/>
      <c r="D12" s="220" t="s">
        <v>72</v>
      </c>
      <c r="E12" s="175" t="s">
        <v>158</v>
      </c>
      <c r="F12" s="216" t="s">
        <v>76</v>
      </c>
      <c r="G12" s="122"/>
      <c r="H12" s="33" t="s">
        <v>62</v>
      </c>
      <c r="I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32" t="s">
        <v>88</v>
      </c>
      <c r="B13" s="82" t="s">
        <v>26</v>
      </c>
      <c r="C13" s="122"/>
      <c r="D13" s="220" t="s">
        <v>72</v>
      </c>
      <c r="E13" s="175" t="s">
        <v>158</v>
      </c>
      <c r="F13" s="220" t="s">
        <v>64</v>
      </c>
      <c r="G13" s="122"/>
      <c r="H13" s="33" t="s">
        <v>62</v>
      </c>
      <c r="I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32" t="s">
        <v>89</v>
      </c>
      <c r="B14" s="82" t="s">
        <v>27</v>
      </c>
      <c r="C14" s="122"/>
      <c r="D14" s="220" t="s">
        <v>72</v>
      </c>
      <c r="E14" s="175" t="s">
        <v>158</v>
      </c>
      <c r="F14" s="220" t="s">
        <v>64</v>
      </c>
      <c r="G14" s="122"/>
      <c r="H14" s="33" t="s">
        <v>62</v>
      </c>
      <c r="I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32" t="s">
        <v>90</v>
      </c>
      <c r="B15" s="82" t="s">
        <v>28</v>
      </c>
      <c r="C15" s="122"/>
      <c r="D15" s="220" t="s">
        <v>72</v>
      </c>
      <c r="E15" s="175" t="s">
        <v>158</v>
      </c>
      <c r="F15" s="220" t="s">
        <v>64</v>
      </c>
      <c r="G15" s="122"/>
      <c r="H15" s="33" t="s">
        <v>62</v>
      </c>
      <c r="I15" s="2"/>
      <c r="K15" s="2"/>
      <c r="L15" s="2"/>
      <c r="M15" s="2"/>
      <c r="N15" s="2"/>
      <c r="O15" s="2"/>
      <c r="P15" s="2"/>
      <c r="Q15" s="2"/>
      <c r="R15" s="2"/>
    </row>
    <row r="16" spans="1:18" thickBot="1">
      <c r="A16" s="34" t="s">
        <v>91</v>
      </c>
      <c r="B16" s="84" t="s">
        <v>29</v>
      </c>
      <c r="C16" s="123"/>
      <c r="D16" s="221" t="s">
        <v>72</v>
      </c>
      <c r="E16" s="325" t="s">
        <v>158</v>
      </c>
      <c r="F16" s="221" t="s">
        <v>64</v>
      </c>
      <c r="G16" s="123"/>
      <c r="H16" s="36" t="s">
        <v>62</v>
      </c>
      <c r="I16" s="2"/>
      <c r="K16" s="2"/>
      <c r="L16" s="2"/>
      <c r="M16" s="2"/>
      <c r="N16" s="2"/>
      <c r="O16" s="2"/>
      <c r="P16" s="2"/>
      <c r="Q16" s="2"/>
      <c r="R16" s="2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1.75" customHeight="1" thickBot="1">
      <c r="A18" s="42" t="s">
        <v>92</v>
      </c>
      <c r="B18" s="43" t="s">
        <v>31</v>
      </c>
      <c r="C18" s="326" t="s">
        <v>64</v>
      </c>
      <c r="D18" s="327" t="s">
        <v>212</v>
      </c>
      <c r="E18" s="224" t="s">
        <v>148</v>
      </c>
      <c r="F18" s="328" t="s">
        <v>219</v>
      </c>
      <c r="G18" s="327" t="s">
        <v>141</v>
      </c>
      <c r="H18" s="45" t="s">
        <v>62</v>
      </c>
      <c r="I18" s="2"/>
      <c r="K18" s="2"/>
      <c r="L18" s="2"/>
      <c r="M18" s="2"/>
      <c r="N18" s="2"/>
      <c r="O18" s="2"/>
      <c r="P18" s="2"/>
      <c r="Q18" s="2"/>
      <c r="R18" s="2"/>
    </row>
    <row r="19" spans="1:18" ht="21.75" customHeight="1" thickBot="1">
      <c r="A19" s="32" t="s">
        <v>93</v>
      </c>
      <c r="B19" s="19" t="s">
        <v>32</v>
      </c>
      <c r="C19" s="329" t="s">
        <v>64</v>
      </c>
      <c r="D19" s="327" t="s">
        <v>212</v>
      </c>
      <c r="E19" s="219" t="s">
        <v>148</v>
      </c>
      <c r="F19" s="328" t="s">
        <v>219</v>
      </c>
      <c r="G19" s="327" t="s">
        <v>141</v>
      </c>
      <c r="H19" s="33" t="s">
        <v>62</v>
      </c>
      <c r="I19" s="2"/>
      <c r="K19" s="2"/>
      <c r="L19" s="2"/>
      <c r="M19" s="2"/>
      <c r="N19" s="2"/>
      <c r="O19" s="2"/>
      <c r="P19" s="2"/>
      <c r="Q19" s="2"/>
      <c r="R19" s="2"/>
    </row>
    <row r="20" spans="1:18" ht="21.75" customHeight="1" thickBot="1">
      <c r="A20" s="32" t="s">
        <v>94</v>
      </c>
      <c r="B20" s="19" t="s">
        <v>33</v>
      </c>
      <c r="C20" s="329" t="s">
        <v>64</v>
      </c>
      <c r="D20" s="327" t="s">
        <v>212</v>
      </c>
      <c r="E20" s="219" t="s">
        <v>148</v>
      </c>
      <c r="F20" s="328" t="s">
        <v>219</v>
      </c>
      <c r="G20" s="327" t="s">
        <v>141</v>
      </c>
      <c r="H20" s="33" t="s">
        <v>62</v>
      </c>
      <c r="I20" s="2"/>
      <c r="K20" s="2"/>
      <c r="L20" s="2"/>
      <c r="M20" s="2"/>
      <c r="N20" s="2"/>
      <c r="O20" s="2"/>
      <c r="P20" s="2"/>
      <c r="Q20" s="2"/>
      <c r="R20" s="2"/>
    </row>
    <row r="21" spans="1:18" ht="24" customHeight="1" thickBot="1">
      <c r="A21" s="32" t="s">
        <v>95</v>
      </c>
      <c r="B21" s="19" t="s">
        <v>34</v>
      </c>
      <c r="C21" s="329" t="s">
        <v>64</v>
      </c>
      <c r="D21" s="327" t="s">
        <v>212</v>
      </c>
      <c r="E21" s="219" t="s">
        <v>148</v>
      </c>
      <c r="F21" s="328" t="s">
        <v>219</v>
      </c>
      <c r="G21" s="327" t="s">
        <v>141</v>
      </c>
      <c r="H21" s="33" t="s">
        <v>62</v>
      </c>
      <c r="I21" s="2"/>
      <c r="K21" s="2"/>
      <c r="L21" s="2"/>
      <c r="M21" s="2"/>
      <c r="N21" s="2"/>
      <c r="O21" s="2"/>
      <c r="P21" s="2"/>
      <c r="Q21" s="2"/>
      <c r="R21" s="2"/>
    </row>
    <row r="22" spans="1:18" ht="21.75" customHeight="1" thickBot="1">
      <c r="A22" s="34" t="s">
        <v>96</v>
      </c>
      <c r="B22" s="35" t="s">
        <v>35</v>
      </c>
      <c r="C22" s="330" t="s">
        <v>64</v>
      </c>
      <c r="D22" s="327" t="s">
        <v>212</v>
      </c>
      <c r="E22" s="226" t="s">
        <v>148</v>
      </c>
      <c r="F22" s="328" t="s">
        <v>219</v>
      </c>
      <c r="G22" s="327" t="s">
        <v>141</v>
      </c>
      <c r="H22" s="36" t="s">
        <v>62</v>
      </c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:H3 B18:B22 E4 B10:H10 B17:H17 B11:D16 F11:H16 D8:E9 E18:E22 H18:H22 B4:D9 F4:H9">
    <cfRule type="cellIs" dxfId="96" priority="9" stopIfTrue="1" operator="equal">
      <formula>"""Disponível"""</formula>
    </cfRule>
  </conditionalFormatting>
  <conditionalFormatting sqref="E4 D8:E9 C6:C9 C4:D6 D7:D9 F4:H9">
    <cfRule type="cellIs" dxfId="95" priority="8" stopIfTrue="1" operator="equal">
      <formula>"Disponível"</formula>
    </cfRule>
  </conditionalFormatting>
  <conditionalFormatting sqref="B18:B22 E4 B10:H10 B17:H17 B11:D16 F11:H16 D8:E9 E18:E22 H18:H22 B4:D9 F4:H9">
    <cfRule type="containsText" dxfId="94" priority="7" stopIfTrue="1" operator="containsText" text="Disponível">
      <formula>NOT(ISERROR(SEARCH("Disponível",B4)))</formula>
    </cfRule>
  </conditionalFormatting>
  <conditionalFormatting sqref="C18:C22">
    <cfRule type="containsText" dxfId="93" priority="6" stopIfTrue="1" operator="containsText" text="Disponível">
      <formula>NOT(ISERROR(SEARCH("Disponível",C18)))</formula>
    </cfRule>
  </conditionalFormatting>
  <conditionalFormatting sqref="D18:D22">
    <cfRule type="containsText" dxfId="92" priority="5" stopIfTrue="1" operator="containsText" text="Disponível">
      <formula>NOT(ISERROR(SEARCH("Disponível",D18)))</formula>
    </cfRule>
  </conditionalFormatting>
  <conditionalFormatting sqref="E5:E7">
    <cfRule type="containsText" dxfId="91" priority="3" stopIfTrue="1" operator="containsText" text="Disponível">
      <formula>NOT(ISERROR(SEARCH("Disponível",E5)))</formula>
    </cfRule>
  </conditionalFormatting>
  <conditionalFormatting sqref="F18:F22">
    <cfRule type="containsText" dxfId="90" priority="2" stopIfTrue="1" operator="containsText" text="Disponível">
      <formula>NOT(ISERROR(SEARCH("Disponível",F18)))</formula>
    </cfRule>
  </conditionalFormatting>
  <conditionalFormatting sqref="G18:G22">
    <cfRule type="containsText" dxfId="89" priority="1" stopIfTrue="1" operator="containsText" text="Disponível">
      <formula>NOT(ISERROR(SEARCH("Disponível",G18)))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5"/>
  <sheetViews>
    <sheetView zoomScale="60" zoomScaleNormal="60" workbookViewId="0">
      <selection activeCell="I3" sqref="I3"/>
    </sheetView>
  </sheetViews>
  <sheetFormatPr defaultColWidth="14.42578125" defaultRowHeight="15.75" customHeight="1"/>
  <cols>
    <col min="1" max="1" width="5.140625" style="29" bestFit="1" customWidth="1"/>
    <col min="2" max="2" width="19.28515625" customWidth="1"/>
    <col min="3" max="3" width="32" customWidth="1"/>
    <col min="4" max="4" width="34" bestFit="1" customWidth="1"/>
    <col min="5" max="5" width="33.5703125" bestFit="1" customWidth="1"/>
    <col min="6" max="6" width="28.42578125" bestFit="1" customWidth="1"/>
    <col min="7" max="7" width="33.140625" customWidth="1"/>
    <col min="8" max="8" width="21.42578125" customWidth="1"/>
    <col min="9" max="18" width="9.140625" customWidth="1"/>
  </cols>
  <sheetData>
    <row r="1" spans="1:18" ht="21.75" customHeight="1" thickBot="1">
      <c r="A1" s="30"/>
      <c r="B1" s="48"/>
      <c r="C1" s="345"/>
      <c r="D1" s="139"/>
      <c r="E1" s="159"/>
      <c r="F1" s="141"/>
      <c r="G1" s="159"/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9" customFormat="1" ht="21.75" customHeight="1" thickBot="1">
      <c r="A2" s="30"/>
      <c r="B2" s="48"/>
      <c r="C2" s="345"/>
      <c r="D2" s="139"/>
      <c r="E2" s="159"/>
      <c r="F2" s="141"/>
      <c r="G2" s="159"/>
      <c r="H2" s="14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>
      <c r="A3" s="30"/>
      <c r="B3" s="48" t="s">
        <v>0</v>
      </c>
      <c r="C3" s="345">
        <v>11</v>
      </c>
      <c r="D3" s="139"/>
      <c r="E3" s="159" t="s">
        <v>3</v>
      </c>
      <c r="F3" s="141"/>
      <c r="G3" s="159" t="s">
        <v>4</v>
      </c>
      <c r="H3" s="142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9" customFormat="1" ht="21.75" customHeight="1" thickBot="1">
      <c r="A4" s="58" t="s">
        <v>79</v>
      </c>
      <c r="B4" s="59" t="s">
        <v>5</v>
      </c>
      <c r="C4" s="70" t="s">
        <v>6</v>
      </c>
      <c r="D4" s="71" t="s">
        <v>7</v>
      </c>
      <c r="E4" s="70" t="s">
        <v>8</v>
      </c>
      <c r="F4" s="71" t="s">
        <v>9</v>
      </c>
      <c r="G4" s="70" t="s">
        <v>10</v>
      </c>
      <c r="H4" s="72" t="s">
        <v>11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25" customHeight="1" thickBot="1">
      <c r="A5" s="60"/>
      <c r="B5" s="143" t="s">
        <v>61</v>
      </c>
      <c r="C5" s="143"/>
      <c r="D5" s="143"/>
      <c r="E5" s="143"/>
      <c r="F5" s="143"/>
      <c r="G5" s="143"/>
      <c r="H5" s="16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7.95" customHeight="1">
      <c r="A6" s="86" t="s">
        <v>80</v>
      </c>
      <c r="B6" s="80" t="s">
        <v>13</v>
      </c>
      <c r="C6" s="337" t="s">
        <v>75</v>
      </c>
      <c r="D6" s="331" t="s">
        <v>159</v>
      </c>
      <c r="E6" s="332" t="s">
        <v>160</v>
      </c>
      <c r="F6" s="331" t="s">
        <v>161</v>
      </c>
      <c r="G6" s="337" t="s">
        <v>75</v>
      </c>
      <c r="H6" s="87" t="s">
        <v>62</v>
      </c>
      <c r="I6" s="1"/>
      <c r="K6" s="1"/>
      <c r="L6" s="1"/>
      <c r="M6" s="1"/>
      <c r="N6" s="1"/>
      <c r="O6" s="1"/>
      <c r="P6" s="1"/>
      <c r="Q6" s="1"/>
      <c r="R6" s="1"/>
    </row>
    <row r="7" spans="1:18" ht="27.95" customHeight="1">
      <c r="A7" s="88" t="s">
        <v>81</v>
      </c>
      <c r="B7" s="82" t="s">
        <v>16</v>
      </c>
      <c r="C7" s="220" t="s">
        <v>75</v>
      </c>
      <c r="D7" s="333" t="s">
        <v>159</v>
      </c>
      <c r="E7" s="334" t="s">
        <v>160</v>
      </c>
      <c r="F7" s="333" t="s">
        <v>161</v>
      </c>
      <c r="G7" s="220" t="s">
        <v>75</v>
      </c>
      <c r="H7" s="89" t="s">
        <v>62</v>
      </c>
      <c r="I7" s="1"/>
      <c r="K7" s="1"/>
      <c r="L7" s="1"/>
      <c r="M7" s="1"/>
      <c r="N7" s="1"/>
      <c r="O7" s="1"/>
      <c r="P7" s="1"/>
      <c r="Q7" s="1"/>
      <c r="R7" s="1"/>
    </row>
    <row r="8" spans="1:18" ht="27.95" customHeight="1">
      <c r="A8" s="88" t="s">
        <v>82</v>
      </c>
      <c r="B8" s="82" t="s">
        <v>19</v>
      </c>
      <c r="C8" s="220" t="s">
        <v>75</v>
      </c>
      <c r="D8" s="333" t="s">
        <v>159</v>
      </c>
      <c r="E8" s="334" t="s">
        <v>160</v>
      </c>
      <c r="F8" s="333" t="s">
        <v>161</v>
      </c>
      <c r="G8" s="220" t="s">
        <v>75</v>
      </c>
      <c r="H8" s="89" t="s">
        <v>62</v>
      </c>
      <c r="I8" s="1"/>
      <c r="K8" s="1"/>
      <c r="L8" s="1"/>
      <c r="M8" s="1"/>
      <c r="N8" s="1"/>
      <c r="O8" s="1"/>
      <c r="P8" s="1"/>
      <c r="Q8" s="1"/>
      <c r="R8" s="1"/>
    </row>
    <row r="9" spans="1:18" ht="27.95" customHeight="1">
      <c r="A9" s="88" t="s">
        <v>83</v>
      </c>
      <c r="B9" s="82" t="s">
        <v>23</v>
      </c>
      <c r="C9" s="220" t="s">
        <v>75</v>
      </c>
      <c r="D9" s="333" t="s">
        <v>159</v>
      </c>
      <c r="E9" s="334" t="s">
        <v>160</v>
      </c>
      <c r="F9" s="333" t="s">
        <v>161</v>
      </c>
      <c r="G9" s="220" t="s">
        <v>75</v>
      </c>
      <c r="H9" s="89" t="s">
        <v>62</v>
      </c>
      <c r="I9" s="1"/>
      <c r="K9" s="5"/>
      <c r="L9" s="1"/>
      <c r="M9" s="1"/>
      <c r="N9" s="1"/>
      <c r="O9" s="1"/>
      <c r="P9" s="1"/>
      <c r="Q9" s="1"/>
      <c r="R9" s="1"/>
    </row>
    <row r="10" spans="1:18" ht="27.95" customHeight="1">
      <c r="A10" s="88" t="s">
        <v>84</v>
      </c>
      <c r="B10" s="82" t="s">
        <v>21</v>
      </c>
      <c r="C10" s="220" t="s">
        <v>75</v>
      </c>
      <c r="D10" s="333" t="s">
        <v>159</v>
      </c>
      <c r="E10" s="334" t="s">
        <v>160</v>
      </c>
      <c r="F10" s="333" t="s">
        <v>161</v>
      </c>
      <c r="G10" s="220" t="s">
        <v>75</v>
      </c>
      <c r="H10" s="89" t="s">
        <v>62</v>
      </c>
      <c r="I10" s="1"/>
      <c r="L10" s="1"/>
      <c r="M10" s="1"/>
      <c r="N10" s="1"/>
      <c r="O10" s="1"/>
      <c r="P10" s="1"/>
      <c r="Q10" s="1"/>
      <c r="R10" s="1"/>
    </row>
    <row r="11" spans="1:18" ht="27.95" customHeight="1" thickBot="1">
      <c r="A11" s="90" t="s">
        <v>85</v>
      </c>
      <c r="B11" s="84" t="s">
        <v>22</v>
      </c>
      <c r="C11" s="220" t="s">
        <v>75</v>
      </c>
      <c r="D11" s="335" t="s">
        <v>159</v>
      </c>
      <c r="E11" s="336" t="s">
        <v>160</v>
      </c>
      <c r="F11" s="335" t="s">
        <v>161</v>
      </c>
      <c r="G11" s="221" t="s">
        <v>75</v>
      </c>
      <c r="H11" s="91" t="s">
        <v>62</v>
      </c>
      <c r="I11" s="1"/>
      <c r="K11" s="1"/>
      <c r="L11" s="1"/>
      <c r="M11" s="1"/>
      <c r="N11" s="1"/>
      <c r="O11" s="1"/>
      <c r="P11" s="1"/>
      <c r="Q11" s="1"/>
      <c r="R11" s="1"/>
    </row>
    <row r="12" spans="1:18" ht="29.25" customHeight="1" thickBot="1">
      <c r="A12" s="47"/>
      <c r="B12" s="160" t="s">
        <v>63</v>
      </c>
      <c r="C12" s="161"/>
      <c r="D12" s="161"/>
      <c r="E12" s="161"/>
      <c r="F12" s="161"/>
      <c r="G12" s="161"/>
      <c r="H12" s="16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7.95" customHeight="1" thickBot="1">
      <c r="A13" s="42" t="s">
        <v>86</v>
      </c>
      <c r="B13" s="43" t="s">
        <v>24</v>
      </c>
      <c r="C13" s="338" t="s">
        <v>72</v>
      </c>
      <c r="D13" s="331" t="s">
        <v>162</v>
      </c>
      <c r="E13" s="331" t="s">
        <v>163</v>
      </c>
      <c r="F13" s="339" t="s">
        <v>38</v>
      </c>
      <c r="G13" s="340" t="s">
        <v>218</v>
      </c>
      <c r="H13" s="51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7.95" customHeight="1" thickBot="1">
      <c r="A14" s="32" t="s">
        <v>87</v>
      </c>
      <c r="B14" s="19" t="s">
        <v>25</v>
      </c>
      <c r="C14" s="181" t="s">
        <v>72</v>
      </c>
      <c r="D14" s="333" t="s">
        <v>162</v>
      </c>
      <c r="E14" s="333" t="s">
        <v>163</v>
      </c>
      <c r="F14" s="341" t="s">
        <v>38</v>
      </c>
      <c r="G14" s="340" t="s">
        <v>218</v>
      </c>
      <c r="H14" s="33" t="s">
        <v>62</v>
      </c>
      <c r="I14" s="1"/>
      <c r="J14" s="1"/>
      <c r="K14" s="1"/>
      <c r="M14" s="1"/>
      <c r="N14" s="1"/>
      <c r="O14" s="1"/>
      <c r="P14" s="1"/>
      <c r="Q14" s="1"/>
      <c r="R14" s="1"/>
    </row>
    <row r="15" spans="1:18" ht="27.95" customHeight="1" thickBot="1">
      <c r="A15" s="32" t="s">
        <v>88</v>
      </c>
      <c r="B15" s="19" t="s">
        <v>26</v>
      </c>
      <c r="C15" s="181" t="s">
        <v>72</v>
      </c>
      <c r="D15" s="333" t="s">
        <v>162</v>
      </c>
      <c r="E15" s="333" t="s">
        <v>163</v>
      </c>
      <c r="F15" s="341" t="s">
        <v>38</v>
      </c>
      <c r="G15" s="340" t="s">
        <v>218</v>
      </c>
      <c r="H15" s="33" t="s">
        <v>62</v>
      </c>
      <c r="I15" s="1"/>
      <c r="J15" s="1"/>
      <c r="K15" s="1"/>
      <c r="L15" s="1"/>
      <c r="N15" s="1"/>
      <c r="O15" s="1"/>
      <c r="P15" s="1"/>
      <c r="Q15" s="1"/>
      <c r="R15" s="1"/>
    </row>
    <row r="16" spans="1:18" ht="27.95" customHeight="1" thickBot="1">
      <c r="A16" s="32" t="s">
        <v>89</v>
      </c>
      <c r="B16" s="19" t="s">
        <v>27</v>
      </c>
      <c r="C16" s="181" t="s">
        <v>72</v>
      </c>
      <c r="D16" s="333" t="s">
        <v>162</v>
      </c>
      <c r="E16" s="333" t="s">
        <v>163</v>
      </c>
      <c r="F16" s="341" t="s">
        <v>38</v>
      </c>
      <c r="G16" s="340" t="s">
        <v>218</v>
      </c>
      <c r="H16" s="33" t="s">
        <v>62</v>
      </c>
      <c r="I16" s="1"/>
      <c r="J16" s="1"/>
      <c r="K16" s="1"/>
      <c r="L16" s="1"/>
      <c r="N16" s="1"/>
      <c r="O16" s="1"/>
      <c r="P16" s="1"/>
      <c r="Q16" s="1"/>
      <c r="R16" s="1"/>
    </row>
    <row r="17" spans="1:18" ht="27.95" customHeight="1" thickBot="1">
      <c r="A17" s="32" t="s">
        <v>90</v>
      </c>
      <c r="B17" s="19" t="s">
        <v>28</v>
      </c>
      <c r="C17" s="181" t="s">
        <v>72</v>
      </c>
      <c r="D17" s="333" t="s">
        <v>162</v>
      </c>
      <c r="E17" s="333" t="s">
        <v>163</v>
      </c>
      <c r="F17" s="341" t="s">
        <v>38</v>
      </c>
      <c r="G17" s="340" t="s">
        <v>218</v>
      </c>
      <c r="H17" s="33" t="s">
        <v>62</v>
      </c>
      <c r="I17" s="1"/>
      <c r="J17" s="1"/>
      <c r="K17" s="1"/>
      <c r="L17" s="1"/>
      <c r="N17" s="1"/>
      <c r="O17" s="1"/>
      <c r="P17" s="1"/>
      <c r="Q17" s="1"/>
      <c r="R17" s="1"/>
    </row>
    <row r="18" spans="1:18" ht="27.95" customHeight="1" thickBot="1">
      <c r="A18" s="34" t="s">
        <v>91</v>
      </c>
      <c r="B18" s="35" t="s">
        <v>29</v>
      </c>
      <c r="C18" s="183" t="s">
        <v>72</v>
      </c>
      <c r="D18" s="335" t="s">
        <v>162</v>
      </c>
      <c r="E18" s="335" t="s">
        <v>163</v>
      </c>
      <c r="F18" s="342" t="s">
        <v>38</v>
      </c>
      <c r="G18" s="340" t="s">
        <v>218</v>
      </c>
      <c r="H18" s="36" t="s">
        <v>62</v>
      </c>
      <c r="I18" s="1"/>
      <c r="J18" s="1"/>
      <c r="K18" s="1"/>
      <c r="L18" s="1"/>
      <c r="N18" s="1"/>
      <c r="O18" s="1"/>
      <c r="P18" s="1"/>
      <c r="Q18" s="1"/>
      <c r="R18" s="1"/>
    </row>
    <row r="19" spans="1:18" ht="29.25" customHeight="1" thickBot="1">
      <c r="A19" s="47"/>
      <c r="B19" s="160" t="s">
        <v>30</v>
      </c>
      <c r="C19" s="161"/>
      <c r="D19" s="161"/>
      <c r="E19" s="161"/>
      <c r="F19" s="161"/>
      <c r="G19" s="161"/>
      <c r="H19" s="162"/>
      <c r="I19" s="1"/>
      <c r="J19" s="1"/>
      <c r="K19" s="1"/>
      <c r="L19" s="1"/>
      <c r="N19" s="1"/>
      <c r="O19" s="1"/>
      <c r="P19" s="1"/>
      <c r="Q19" s="1"/>
      <c r="R19" s="1"/>
    </row>
    <row r="20" spans="1:18" ht="27.95" customHeight="1" thickBot="1">
      <c r="A20" s="42" t="s">
        <v>92</v>
      </c>
      <c r="B20" s="43" t="s">
        <v>31</v>
      </c>
      <c r="C20" s="343" t="s">
        <v>126</v>
      </c>
      <c r="D20" s="344" t="s">
        <v>306</v>
      </c>
      <c r="E20" s="344" t="s">
        <v>65</v>
      </c>
      <c r="F20" s="344" t="s">
        <v>70</v>
      </c>
      <c r="G20" s="340" t="s">
        <v>218</v>
      </c>
      <c r="H20" s="51" t="s">
        <v>62</v>
      </c>
      <c r="I20" s="1"/>
      <c r="J20" s="1"/>
      <c r="L20" s="1"/>
      <c r="M20" s="1"/>
      <c r="N20" s="1"/>
      <c r="O20" s="1"/>
      <c r="P20" s="1"/>
      <c r="Q20" s="1"/>
      <c r="R20" s="1"/>
    </row>
    <row r="21" spans="1:18" ht="27.95" customHeight="1" thickBot="1">
      <c r="A21" s="32" t="s">
        <v>93</v>
      </c>
      <c r="B21" s="19" t="s">
        <v>32</v>
      </c>
      <c r="C21" s="343" t="s">
        <v>126</v>
      </c>
      <c r="D21" s="344" t="s">
        <v>306</v>
      </c>
      <c r="E21" s="188" t="s">
        <v>65</v>
      </c>
      <c r="F21" s="188" t="s">
        <v>70</v>
      </c>
      <c r="G21" s="340" t="s">
        <v>218</v>
      </c>
      <c r="H21" s="33" t="s">
        <v>62</v>
      </c>
      <c r="I21" s="1"/>
      <c r="J21" s="1"/>
      <c r="L21" s="1"/>
      <c r="M21" s="1"/>
      <c r="N21" s="1"/>
      <c r="O21" s="1"/>
      <c r="P21" s="1"/>
      <c r="Q21" s="1"/>
      <c r="R21" s="1"/>
    </row>
    <row r="22" spans="1:18" ht="27.95" customHeight="1" thickBot="1">
      <c r="A22" s="32" t="s">
        <v>94</v>
      </c>
      <c r="B22" s="19" t="s">
        <v>33</v>
      </c>
      <c r="C22" s="343" t="s">
        <v>126</v>
      </c>
      <c r="D22" s="344" t="s">
        <v>306</v>
      </c>
      <c r="E22" s="188" t="s">
        <v>65</v>
      </c>
      <c r="F22" s="188" t="s">
        <v>70</v>
      </c>
      <c r="G22" s="340" t="s">
        <v>218</v>
      </c>
      <c r="H22" s="33" t="s">
        <v>62</v>
      </c>
      <c r="I22" s="1"/>
      <c r="J22" s="1"/>
      <c r="L22" s="1"/>
      <c r="M22" s="1"/>
      <c r="N22" s="1"/>
      <c r="O22" s="1"/>
      <c r="P22" s="1"/>
      <c r="Q22" s="1"/>
      <c r="R22" s="1"/>
    </row>
    <row r="23" spans="1:18" ht="27.95" customHeight="1" thickBot="1">
      <c r="A23" s="32" t="s">
        <v>95</v>
      </c>
      <c r="B23" s="19" t="s">
        <v>34</v>
      </c>
      <c r="C23" s="343" t="s">
        <v>126</v>
      </c>
      <c r="D23" s="344" t="s">
        <v>306</v>
      </c>
      <c r="E23" s="188" t="s">
        <v>65</v>
      </c>
      <c r="F23" s="188" t="s">
        <v>70</v>
      </c>
      <c r="G23" s="340" t="s">
        <v>218</v>
      </c>
      <c r="H23" s="33" t="s">
        <v>62</v>
      </c>
      <c r="I23" s="1"/>
      <c r="J23" s="1"/>
      <c r="L23" s="1"/>
      <c r="M23" s="1"/>
      <c r="N23" s="1"/>
      <c r="O23" s="1"/>
      <c r="P23" s="1"/>
      <c r="Q23" s="1"/>
      <c r="R23" s="1"/>
    </row>
    <row r="24" spans="1:18" ht="27.95" customHeight="1" thickBot="1">
      <c r="A24" s="34" t="s">
        <v>96</v>
      </c>
      <c r="B24" s="35" t="s">
        <v>35</v>
      </c>
      <c r="C24" s="343" t="s">
        <v>126</v>
      </c>
      <c r="D24" s="344" t="s">
        <v>306</v>
      </c>
      <c r="E24" s="193" t="s">
        <v>65</v>
      </c>
      <c r="F24" s="193" t="s">
        <v>70</v>
      </c>
      <c r="G24" s="340" t="s">
        <v>218</v>
      </c>
      <c r="H24" s="36" t="s">
        <v>62</v>
      </c>
      <c r="I24" s="1"/>
      <c r="J24" s="1"/>
      <c r="L24" s="1"/>
      <c r="M24" s="1"/>
      <c r="N24" s="1"/>
      <c r="O24" s="1"/>
      <c r="P24" s="1"/>
      <c r="Q24" s="1"/>
      <c r="R24" s="1"/>
    </row>
    <row r="25" spans="1:18" ht="15.75" customHeight="1">
      <c r="C25" s="57"/>
      <c r="G25" s="127"/>
    </row>
  </sheetData>
  <mergeCells count="12">
    <mergeCell ref="B12:H12"/>
    <mergeCell ref="B19:H19"/>
    <mergeCell ref="C1:D1"/>
    <mergeCell ref="E1:F1"/>
    <mergeCell ref="G1:H1"/>
    <mergeCell ref="B5:H5"/>
    <mergeCell ref="C2:D2"/>
    <mergeCell ref="E2:F2"/>
    <mergeCell ref="G2:H2"/>
    <mergeCell ref="C3:D3"/>
    <mergeCell ref="E3:F3"/>
    <mergeCell ref="G3:H3"/>
  </mergeCells>
  <phoneticPr fontId="6" type="noConversion"/>
  <conditionalFormatting sqref="C25">
    <cfRule type="containsText" dxfId="19" priority="21" stopIfTrue="1" operator="containsText" text="Disponível">
      <formula>NOT(ISERROR(SEARCH("Disponível",C25)))</formula>
    </cfRule>
  </conditionalFormatting>
  <conditionalFormatting sqref="F7:H11 B7:C10 B11:B13 B20:F20 B19 H20:H24 C11 B13:H18 B21:E24">
    <cfRule type="containsText" dxfId="18" priority="11" stopIfTrue="1" operator="containsText" text="Disponível">
      <formula>NOT(ISERROR(SEARCH("Disponível",B7)))</formula>
    </cfRule>
  </conditionalFormatting>
  <conditionalFormatting sqref="B6">
    <cfRule type="containsText" dxfId="17" priority="6" stopIfTrue="1" operator="containsText" text="Disponível">
      <formula>NOT(ISERROR(SEARCH("Disponível",B6)))</formula>
    </cfRule>
  </conditionalFormatting>
  <conditionalFormatting sqref="B7:C10 B6:H6 B5:B6 B11:B13 B20:F20 B19 H20:H24 D7:H11 C11 B13:H18 B21:E24 B4:H4">
    <cfRule type="cellIs" dxfId="16" priority="13" stopIfTrue="1" operator="equal">
      <formula>"""Disponível"""</formula>
    </cfRule>
  </conditionalFormatting>
  <conditionalFormatting sqref="F7:H11 C7:C11">
    <cfRule type="cellIs" dxfId="15" priority="12" stopIfTrue="1" operator="equal">
      <formula>"Disponível"</formula>
    </cfRule>
  </conditionalFormatting>
  <conditionalFormatting sqref="F21:F24">
    <cfRule type="containsText" dxfId="14" priority="8" stopIfTrue="1" operator="containsText" text="Disponível">
      <formula>NOT(ISERROR(SEARCH("Disponível",F21)))</formula>
    </cfRule>
  </conditionalFormatting>
  <conditionalFormatting sqref="G20:G24">
    <cfRule type="containsText" dxfId="13" priority="1" stopIfTrue="1" operator="containsText" text="Disponível">
      <formula>NOT(ISERROR(SEARCH("Disponível",G20)))</formula>
    </cfRule>
  </conditionalFormatting>
  <conditionalFormatting sqref="G20:G24">
    <cfRule type="cellIs" dxfId="12" priority="2" stopIfTrue="1" operator="equal">
      <formula>"""Disponível"""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"/>
  <sheetViews>
    <sheetView zoomScale="70" zoomScaleNormal="70" workbookViewId="0">
      <selection activeCell="J17" sqref="J17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0.5703125" customWidth="1"/>
    <col min="4" max="4" width="23.28515625" customWidth="1"/>
    <col min="5" max="5" width="24.28515625" bestFit="1" customWidth="1"/>
    <col min="6" max="6" width="24.7109375" bestFit="1" customWidth="1"/>
    <col min="7" max="7" width="30.42578125" bestFit="1" customWidth="1"/>
    <col min="8" max="8" width="20.5703125" customWidth="1"/>
    <col min="9" max="18" width="9.140625" customWidth="1"/>
  </cols>
  <sheetData>
    <row r="1" spans="1:18" ht="21.75" customHeight="1">
      <c r="A1" s="30"/>
      <c r="B1" s="48" t="s">
        <v>0</v>
      </c>
      <c r="C1" s="159">
        <v>12</v>
      </c>
      <c r="D1" s="141"/>
      <c r="E1" s="159" t="s">
        <v>3</v>
      </c>
      <c r="F1" s="141"/>
      <c r="G1" s="159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49" t="s">
        <v>5</v>
      </c>
      <c r="C2" s="38" t="s">
        <v>6</v>
      </c>
      <c r="D2" s="38" t="s">
        <v>7</v>
      </c>
      <c r="E2" s="38" t="s">
        <v>8</v>
      </c>
      <c r="F2" s="38" t="s">
        <v>9</v>
      </c>
      <c r="G2" s="38" t="s">
        <v>10</v>
      </c>
      <c r="H2" s="5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ht="23.1" customHeight="1">
      <c r="A4" s="42" t="s">
        <v>80</v>
      </c>
      <c r="B4" s="346" t="s">
        <v>15</v>
      </c>
      <c r="C4" s="215" t="s">
        <v>71</v>
      </c>
      <c r="D4" s="253" t="s">
        <v>164</v>
      </c>
      <c r="E4" s="253" t="s">
        <v>165</v>
      </c>
      <c r="F4" s="355" t="s">
        <v>167</v>
      </c>
      <c r="G4" s="215" t="s">
        <v>71</v>
      </c>
      <c r="H4" s="347" t="s">
        <v>62</v>
      </c>
    </row>
    <row r="5" spans="1:18" s="1" customFormat="1" ht="23.1" customHeight="1">
      <c r="A5" s="32" t="s">
        <v>81</v>
      </c>
      <c r="B5" s="348" t="s">
        <v>17</v>
      </c>
      <c r="C5" s="216" t="s">
        <v>71</v>
      </c>
      <c r="D5" s="254" t="s">
        <v>164</v>
      </c>
      <c r="E5" s="254" t="s">
        <v>165</v>
      </c>
      <c r="F5" s="356" t="s">
        <v>167</v>
      </c>
      <c r="G5" s="216" t="s">
        <v>71</v>
      </c>
      <c r="H5" s="349" t="s">
        <v>62</v>
      </c>
    </row>
    <row r="6" spans="1:18" s="1" customFormat="1" ht="23.1" customHeight="1">
      <c r="A6" s="32" t="s">
        <v>82</v>
      </c>
      <c r="B6" s="348" t="s">
        <v>18</v>
      </c>
      <c r="C6" s="216" t="s">
        <v>71</v>
      </c>
      <c r="D6" s="254" t="s">
        <v>164</v>
      </c>
      <c r="E6" s="254" t="s">
        <v>166</v>
      </c>
      <c r="F6" s="356" t="s">
        <v>167</v>
      </c>
      <c r="G6" s="216" t="s">
        <v>71</v>
      </c>
      <c r="H6" s="349" t="s">
        <v>62</v>
      </c>
    </row>
    <row r="7" spans="1:18" s="1" customFormat="1" ht="23.1" customHeight="1">
      <c r="A7" s="32" t="s">
        <v>83</v>
      </c>
      <c r="B7" s="348" t="s">
        <v>20</v>
      </c>
      <c r="C7" s="216" t="s">
        <v>71</v>
      </c>
      <c r="D7" s="254" t="s">
        <v>164</v>
      </c>
      <c r="E7" s="254" t="s">
        <v>166</v>
      </c>
      <c r="F7" s="356" t="s">
        <v>167</v>
      </c>
      <c r="G7" s="216" t="s">
        <v>71</v>
      </c>
      <c r="H7" s="349" t="s">
        <v>62</v>
      </c>
    </row>
    <row r="8" spans="1:18" s="1" customFormat="1" ht="23.1" customHeight="1">
      <c r="A8" s="32" t="s">
        <v>84</v>
      </c>
      <c r="B8" s="348" t="s">
        <v>21</v>
      </c>
      <c r="C8" s="216" t="s">
        <v>71</v>
      </c>
      <c r="D8" s="254" t="s">
        <v>164</v>
      </c>
      <c r="E8" s="254" t="s">
        <v>165</v>
      </c>
      <c r="F8" s="356" t="s">
        <v>167</v>
      </c>
      <c r="G8" s="216" t="s">
        <v>71</v>
      </c>
      <c r="H8" s="349" t="s">
        <v>62</v>
      </c>
    </row>
    <row r="9" spans="1:18" s="1" customFormat="1" ht="23.1" customHeight="1" thickBot="1">
      <c r="A9" s="34" t="s">
        <v>85</v>
      </c>
      <c r="B9" s="350" t="s">
        <v>22</v>
      </c>
      <c r="C9" s="217" t="s">
        <v>71</v>
      </c>
      <c r="D9" s="357" t="s">
        <v>164</v>
      </c>
      <c r="E9" s="357" t="s">
        <v>165</v>
      </c>
      <c r="F9" s="358" t="s">
        <v>167</v>
      </c>
      <c r="G9" s="217" t="s">
        <v>71</v>
      </c>
      <c r="H9" s="351" t="s">
        <v>62</v>
      </c>
    </row>
    <row r="10" spans="1:18" ht="21.75" customHeight="1" thickBot="1">
      <c r="A10" s="47"/>
      <c r="B10" s="143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3.1" customHeight="1">
      <c r="A11" s="42" t="s">
        <v>86</v>
      </c>
      <c r="B11" s="48" t="s">
        <v>24</v>
      </c>
      <c r="C11" s="215" t="s">
        <v>71</v>
      </c>
      <c r="D11" s="253" t="s">
        <v>168</v>
      </c>
      <c r="E11" s="253" t="s">
        <v>170</v>
      </c>
      <c r="F11" s="352" t="s">
        <v>38</v>
      </c>
      <c r="G11" s="202" t="s">
        <v>72</v>
      </c>
      <c r="H11" s="24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3.1" customHeight="1">
      <c r="A12" s="32" t="s">
        <v>87</v>
      </c>
      <c r="B12" s="7" t="s">
        <v>25</v>
      </c>
      <c r="C12" s="216" t="s">
        <v>71</v>
      </c>
      <c r="D12" s="254" t="s">
        <v>168</v>
      </c>
      <c r="E12" s="254" t="s">
        <v>170</v>
      </c>
      <c r="F12" s="353" t="s">
        <v>38</v>
      </c>
      <c r="G12" s="220" t="s">
        <v>72</v>
      </c>
      <c r="H12" s="25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3.1" customHeight="1">
      <c r="A13" s="32" t="s">
        <v>88</v>
      </c>
      <c r="B13" s="7" t="s">
        <v>26</v>
      </c>
      <c r="C13" s="216" t="s">
        <v>71</v>
      </c>
      <c r="D13" s="254" t="s">
        <v>169</v>
      </c>
      <c r="E13" s="254" t="s">
        <v>170</v>
      </c>
      <c r="F13" s="353" t="s">
        <v>38</v>
      </c>
      <c r="G13" s="220" t="s">
        <v>72</v>
      </c>
      <c r="H13" s="25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3.1" customHeight="1">
      <c r="A14" s="32" t="s">
        <v>89</v>
      </c>
      <c r="B14" s="7" t="s">
        <v>27</v>
      </c>
      <c r="C14" s="216" t="s">
        <v>71</v>
      </c>
      <c r="D14" s="254" t="s">
        <v>169</v>
      </c>
      <c r="E14" s="254" t="s">
        <v>170</v>
      </c>
      <c r="F14" s="353" t="s">
        <v>38</v>
      </c>
      <c r="G14" s="220" t="s">
        <v>72</v>
      </c>
      <c r="H14" s="25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3.1" customHeight="1">
      <c r="A15" s="32" t="s">
        <v>90</v>
      </c>
      <c r="B15" s="7" t="s">
        <v>28</v>
      </c>
      <c r="C15" s="216" t="s">
        <v>71</v>
      </c>
      <c r="D15" s="254" t="s">
        <v>168</v>
      </c>
      <c r="E15" s="254" t="s">
        <v>170</v>
      </c>
      <c r="F15" s="353" t="s">
        <v>38</v>
      </c>
      <c r="G15" s="220" t="s">
        <v>72</v>
      </c>
      <c r="H15" s="25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3.1" customHeight="1" thickBot="1">
      <c r="A16" s="34" t="s">
        <v>91</v>
      </c>
      <c r="B16" s="49" t="s">
        <v>29</v>
      </c>
      <c r="C16" s="217" t="s">
        <v>71</v>
      </c>
      <c r="D16" s="357" t="s">
        <v>168</v>
      </c>
      <c r="E16" s="357" t="s">
        <v>170</v>
      </c>
      <c r="F16" s="354" t="s">
        <v>38</v>
      </c>
      <c r="G16" s="221" t="s">
        <v>72</v>
      </c>
      <c r="H16" s="2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43" t="s">
        <v>30</v>
      </c>
      <c r="C17" s="136"/>
      <c r="D17" s="136"/>
      <c r="E17" s="136"/>
      <c r="F17" s="136"/>
      <c r="G17" s="136"/>
      <c r="H17" s="137"/>
      <c r="I17" s="1"/>
      <c r="J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8" t="s">
        <v>31</v>
      </c>
      <c r="C18" s="328" t="s">
        <v>215</v>
      </c>
      <c r="D18" s="224" t="s">
        <v>147</v>
      </c>
      <c r="E18" s="224" t="s">
        <v>66</v>
      </c>
      <c r="F18" s="224" t="s">
        <v>66</v>
      </c>
      <c r="G18" s="327" t="s">
        <v>136</v>
      </c>
      <c r="H18" s="24" t="s">
        <v>62</v>
      </c>
      <c r="I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7" t="s">
        <v>32</v>
      </c>
      <c r="C19" s="328" t="s">
        <v>215</v>
      </c>
      <c r="D19" s="219" t="s">
        <v>147</v>
      </c>
      <c r="E19" s="219" t="s">
        <v>66</v>
      </c>
      <c r="F19" s="219" t="s">
        <v>66</v>
      </c>
      <c r="G19" s="327" t="s">
        <v>136</v>
      </c>
      <c r="H19" s="25" t="s">
        <v>62</v>
      </c>
      <c r="I19" s="1"/>
      <c r="M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7" t="s">
        <v>33</v>
      </c>
      <c r="C20" s="328" t="s">
        <v>215</v>
      </c>
      <c r="D20" s="219" t="s">
        <v>147</v>
      </c>
      <c r="E20" s="219" t="s">
        <v>66</v>
      </c>
      <c r="F20" s="219" t="s">
        <v>66</v>
      </c>
      <c r="G20" s="327" t="s">
        <v>136</v>
      </c>
      <c r="H20" s="25" t="s">
        <v>62</v>
      </c>
      <c r="I20" s="1"/>
      <c r="M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7" t="s">
        <v>34</v>
      </c>
      <c r="C21" s="328" t="s">
        <v>216</v>
      </c>
      <c r="D21" s="219" t="s">
        <v>147</v>
      </c>
      <c r="E21" s="219" t="s">
        <v>66</v>
      </c>
      <c r="F21" s="219" t="s">
        <v>66</v>
      </c>
      <c r="G21" s="216" t="s">
        <v>71</v>
      </c>
      <c r="H21" s="25" t="s">
        <v>62</v>
      </c>
      <c r="I21" s="1"/>
      <c r="J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49" t="s">
        <v>35</v>
      </c>
      <c r="C22" s="328" t="s">
        <v>216</v>
      </c>
      <c r="D22" s="226" t="s">
        <v>147</v>
      </c>
      <c r="E22" s="226" t="s">
        <v>66</v>
      </c>
      <c r="F22" s="226" t="s">
        <v>66</v>
      </c>
      <c r="G22" s="217" t="s">
        <v>71</v>
      </c>
      <c r="H22" s="26" t="s">
        <v>62</v>
      </c>
      <c r="I22" s="1"/>
      <c r="J22" s="1"/>
      <c r="K22" s="1"/>
      <c r="M22" s="1"/>
      <c r="N22" s="1"/>
      <c r="O22" s="1"/>
      <c r="P22" s="1"/>
      <c r="Q22" s="1"/>
      <c r="R22" s="1"/>
    </row>
    <row r="23" spans="1:18" ht="15.75" customHeight="1">
      <c r="C23" s="57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C4:H9 E11:E16">
    <cfRule type="containsText" dxfId="88" priority="13" stopIfTrue="1" operator="containsText" text="Disponível">
      <formula>NOT(ISERROR(SEARCH("Disponível",C4)))</formula>
    </cfRule>
  </conditionalFormatting>
  <conditionalFormatting sqref="H11:H16">
    <cfRule type="containsText" dxfId="87" priority="12" stopIfTrue="1" operator="containsText" text="Disponível">
      <formula>NOT(ISERROR(SEARCH("Disponível",H11)))</formula>
    </cfRule>
  </conditionalFormatting>
  <conditionalFormatting sqref="H18:H22 D18:D22">
    <cfRule type="containsText" dxfId="86" priority="11" stopIfTrue="1" operator="containsText" text="Disponível">
      <formula>NOT(ISERROR(SEARCH("Disponível",D18)))</formula>
    </cfRule>
  </conditionalFormatting>
  <conditionalFormatting sqref="D11:D16">
    <cfRule type="containsText" dxfId="85" priority="10" stopIfTrue="1" operator="containsText" text="Disponível">
      <formula>NOT(ISERROR(SEARCH("Disponível",D11)))</formula>
    </cfRule>
  </conditionalFormatting>
  <conditionalFormatting sqref="E18:F22">
    <cfRule type="containsText" dxfId="84" priority="9" stopIfTrue="1" operator="containsText" text="Disponível">
      <formula>NOT(ISERROR(SEARCH("Disponível",E18)))</formula>
    </cfRule>
  </conditionalFormatting>
  <conditionalFormatting sqref="C11:C16">
    <cfRule type="containsText" dxfId="83" priority="7" stopIfTrue="1" operator="containsText" text="Disponível">
      <formula>NOT(ISERROR(SEARCH("Disponível",C11)))</formula>
    </cfRule>
  </conditionalFormatting>
  <conditionalFormatting sqref="C23">
    <cfRule type="containsText" dxfId="82" priority="5" stopIfTrue="1" operator="containsText" text="Disponível">
      <formula>NOT(ISERROR(SEARCH("Disponível",C23)))</formula>
    </cfRule>
  </conditionalFormatting>
  <conditionalFormatting sqref="G11:G16">
    <cfRule type="cellIs" dxfId="81" priority="4" stopIfTrue="1" operator="equal">
      <formula>"""Disponível"""</formula>
    </cfRule>
  </conditionalFormatting>
  <conditionalFormatting sqref="G11:G16">
    <cfRule type="containsText" dxfId="80" priority="3" stopIfTrue="1" operator="containsText" text="Disponível">
      <formula>NOT(ISERROR(SEARCH("Disponível",G11)))</formula>
    </cfRule>
  </conditionalFormatting>
  <conditionalFormatting sqref="G18:G22">
    <cfRule type="containsText" dxfId="79" priority="2" stopIfTrue="1" operator="containsText" text="Disponível">
      <formula>NOT(ISERROR(SEARCH("Disponível",G18)))</formula>
    </cfRule>
  </conditionalFormatting>
  <conditionalFormatting sqref="C18:C22">
    <cfRule type="containsText" dxfId="78" priority="1" stopIfTrue="1" operator="containsText" text="Disponível">
      <formula>NOT(ISERROR(SEARCH("Disponível",C18)))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70" zoomScaleNormal="70" workbookViewId="0">
      <selection activeCell="K21" sqref="K21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2.28515625" customWidth="1"/>
    <col min="4" max="4" width="27.28515625" bestFit="1" customWidth="1"/>
    <col min="5" max="5" width="25.140625" customWidth="1"/>
    <col min="6" max="6" width="23.42578125" bestFit="1" customWidth="1"/>
    <col min="7" max="7" width="20.5703125" customWidth="1"/>
    <col min="8" max="8" width="23.8554687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13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15</v>
      </c>
      <c r="C4" s="223"/>
      <c r="D4" s="314" t="s">
        <v>278</v>
      </c>
      <c r="E4" s="224" t="s">
        <v>204</v>
      </c>
      <c r="F4" s="223" t="s">
        <v>62</v>
      </c>
      <c r="G4" s="223" t="s">
        <v>62</v>
      </c>
      <c r="H4" s="62" t="s">
        <v>62</v>
      </c>
      <c r="I4" s="1"/>
      <c r="K4" s="1"/>
      <c r="L4" s="1"/>
      <c r="M4" s="1"/>
      <c r="N4" s="1"/>
      <c r="O4" s="1"/>
      <c r="P4" s="1"/>
      <c r="Q4" s="1"/>
      <c r="R4" s="1"/>
    </row>
    <row r="5" spans="1:18" ht="21.75" customHeight="1" thickBot="1">
      <c r="A5" s="32" t="s">
        <v>81</v>
      </c>
      <c r="B5" s="19" t="s">
        <v>17</v>
      </c>
      <c r="C5" s="219" t="s">
        <v>97</v>
      </c>
      <c r="D5" s="314" t="s">
        <v>278</v>
      </c>
      <c r="E5" s="224" t="s">
        <v>204</v>
      </c>
      <c r="F5" s="219" t="s">
        <v>205</v>
      </c>
      <c r="G5" s="219" t="s">
        <v>98</v>
      </c>
      <c r="H5" s="64" t="s">
        <v>62</v>
      </c>
      <c r="I5" s="1"/>
      <c r="K5" s="1"/>
      <c r="L5" s="1"/>
      <c r="M5" s="1"/>
      <c r="N5" s="1"/>
      <c r="O5" s="1"/>
      <c r="P5" s="1"/>
      <c r="Q5" s="1"/>
      <c r="R5" s="1"/>
    </row>
    <row r="6" spans="1:18" ht="21.75" customHeight="1" thickBot="1">
      <c r="A6" s="32" t="s">
        <v>82</v>
      </c>
      <c r="B6" s="19" t="s">
        <v>18</v>
      </c>
      <c r="C6" s="219" t="s">
        <v>97</v>
      </c>
      <c r="D6" s="324" t="s">
        <v>279</v>
      </c>
      <c r="E6" s="224" t="s">
        <v>204</v>
      </c>
      <c r="F6" s="219" t="s">
        <v>205</v>
      </c>
      <c r="G6" s="219" t="s">
        <v>98</v>
      </c>
      <c r="H6" s="64" t="s">
        <v>62</v>
      </c>
      <c r="I6" s="1"/>
      <c r="K6" s="1"/>
      <c r="L6" s="1"/>
      <c r="M6" s="1"/>
      <c r="N6" s="1"/>
      <c r="O6" s="1"/>
      <c r="P6" s="1"/>
      <c r="Q6" s="1"/>
      <c r="R6" s="1"/>
    </row>
    <row r="7" spans="1:18" ht="21.75" customHeight="1" thickBot="1">
      <c r="A7" s="32" t="s">
        <v>83</v>
      </c>
      <c r="B7" s="19" t="s">
        <v>20</v>
      </c>
      <c r="C7" s="219" t="s">
        <v>97</v>
      </c>
      <c r="D7" s="324" t="s">
        <v>279</v>
      </c>
      <c r="E7" s="224" t="s">
        <v>204</v>
      </c>
      <c r="F7" s="219" t="s">
        <v>205</v>
      </c>
      <c r="G7" s="219" t="s">
        <v>98</v>
      </c>
      <c r="H7" s="64" t="s">
        <v>62</v>
      </c>
      <c r="I7" s="1"/>
      <c r="K7" s="1"/>
      <c r="L7" s="1"/>
      <c r="M7" s="1"/>
      <c r="N7" s="1"/>
      <c r="O7" s="1"/>
      <c r="P7" s="1"/>
      <c r="Q7" s="1"/>
      <c r="R7" s="1"/>
    </row>
    <row r="8" spans="1:18" ht="21.75" customHeight="1" thickBot="1">
      <c r="A8" s="32" t="s">
        <v>84</v>
      </c>
      <c r="B8" s="19" t="s">
        <v>21</v>
      </c>
      <c r="C8" s="219" t="s">
        <v>210</v>
      </c>
      <c r="D8" s="324" t="s">
        <v>280</v>
      </c>
      <c r="E8" s="224" t="s">
        <v>204</v>
      </c>
      <c r="F8" s="219" t="s">
        <v>205</v>
      </c>
      <c r="G8" s="219" t="s">
        <v>209</v>
      </c>
      <c r="H8" s="64" t="s">
        <v>62</v>
      </c>
      <c r="I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219" t="s">
        <v>210</v>
      </c>
      <c r="D9" s="324" t="s">
        <v>280</v>
      </c>
      <c r="E9" s="224" t="s">
        <v>204</v>
      </c>
      <c r="F9" s="219" t="s">
        <v>205</v>
      </c>
      <c r="G9" s="219" t="s">
        <v>209</v>
      </c>
      <c r="H9" s="65" t="s">
        <v>62</v>
      </c>
      <c r="I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thickBot="1">
      <c r="A11" s="42" t="s">
        <v>86</v>
      </c>
      <c r="B11" s="43" t="s">
        <v>24</v>
      </c>
      <c r="C11" s="61" t="s">
        <v>62</v>
      </c>
      <c r="D11" s="215" t="s">
        <v>307</v>
      </c>
      <c r="E11" s="359"/>
      <c r="F11" s="202" t="s">
        <v>72</v>
      </c>
      <c r="G11" s="53" t="s">
        <v>62</v>
      </c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 thickBot="1">
      <c r="A12" s="32" t="s">
        <v>87</v>
      </c>
      <c r="B12" s="19" t="s">
        <v>25</v>
      </c>
      <c r="C12" s="63"/>
      <c r="D12" s="215" t="s">
        <v>307</v>
      </c>
      <c r="E12" s="360"/>
      <c r="F12" s="220" t="s">
        <v>72</v>
      </c>
      <c r="G12" s="28"/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 thickBot="1">
      <c r="A13" s="32" t="s">
        <v>88</v>
      </c>
      <c r="B13" s="19" t="s">
        <v>26</v>
      </c>
      <c r="C13" s="63"/>
      <c r="D13" s="215" t="s">
        <v>307</v>
      </c>
      <c r="E13" s="361" t="s">
        <v>188</v>
      </c>
      <c r="F13" s="220" t="s">
        <v>72</v>
      </c>
      <c r="G13" s="28"/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 thickBot="1">
      <c r="A14" s="32" t="s">
        <v>89</v>
      </c>
      <c r="B14" s="19" t="s">
        <v>27</v>
      </c>
      <c r="C14" s="63"/>
      <c r="D14" s="215" t="s">
        <v>307</v>
      </c>
      <c r="E14" s="361" t="s">
        <v>188</v>
      </c>
      <c r="F14" s="220" t="s">
        <v>72</v>
      </c>
      <c r="G14" s="28"/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 thickBot="1">
      <c r="A15" s="32" t="s">
        <v>90</v>
      </c>
      <c r="B15" s="19" t="s">
        <v>28</v>
      </c>
      <c r="C15" s="63"/>
      <c r="D15" s="215" t="s">
        <v>307</v>
      </c>
      <c r="E15" s="361" t="s">
        <v>188</v>
      </c>
      <c r="F15" s="220" t="s">
        <v>72</v>
      </c>
      <c r="G15" s="28"/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79"/>
      <c r="D16" s="215" t="s">
        <v>307</v>
      </c>
      <c r="E16" s="362" t="s">
        <v>188</v>
      </c>
      <c r="F16" s="221" t="s">
        <v>72</v>
      </c>
      <c r="G16" s="54"/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>
      <c r="A18" s="42" t="s">
        <v>92</v>
      </c>
      <c r="B18" s="43" t="s">
        <v>31</v>
      </c>
      <c r="C18" s="328" t="s">
        <v>134</v>
      </c>
      <c r="D18" s="363"/>
      <c r="E18" s="224" t="s">
        <v>68</v>
      </c>
      <c r="F18" s="224" t="s">
        <v>139</v>
      </c>
      <c r="G18" s="224" t="s">
        <v>133</v>
      </c>
      <c r="H18" s="45" t="s">
        <v>62</v>
      </c>
      <c r="L18" s="1"/>
      <c r="M18" s="1"/>
      <c r="N18" s="1"/>
      <c r="O18" s="1"/>
      <c r="P18" s="1"/>
      <c r="Q18" s="1"/>
      <c r="R18" s="1"/>
    </row>
    <row r="19" spans="1:18" ht="21.75" customHeight="1">
      <c r="A19" s="32" t="s">
        <v>93</v>
      </c>
      <c r="B19" s="19" t="s">
        <v>32</v>
      </c>
      <c r="C19" s="225" t="s">
        <v>134</v>
      </c>
      <c r="D19" s="364"/>
      <c r="E19" s="219" t="s">
        <v>68</v>
      </c>
      <c r="F19" s="219" t="s">
        <v>139</v>
      </c>
      <c r="G19" s="219" t="s">
        <v>133</v>
      </c>
      <c r="H19" s="33" t="s">
        <v>62</v>
      </c>
      <c r="L19" s="1"/>
      <c r="M19" s="1"/>
      <c r="N19" s="1"/>
      <c r="O19" s="1"/>
      <c r="P19" s="1"/>
      <c r="Q19" s="1"/>
      <c r="R19" s="1"/>
    </row>
    <row r="20" spans="1:18" ht="21.75" customHeight="1">
      <c r="A20" s="32" t="s">
        <v>94</v>
      </c>
      <c r="B20" s="19" t="s">
        <v>33</v>
      </c>
      <c r="C20" s="225" t="s">
        <v>134</v>
      </c>
      <c r="D20" s="364"/>
      <c r="E20" s="219" t="s">
        <v>68</v>
      </c>
      <c r="F20" s="219" t="s">
        <v>139</v>
      </c>
      <c r="G20" s="219" t="s">
        <v>133</v>
      </c>
      <c r="H20" s="33" t="s">
        <v>62</v>
      </c>
      <c r="L20" s="1"/>
      <c r="M20" s="1"/>
      <c r="N20" s="1"/>
      <c r="O20" s="1"/>
      <c r="P20" s="1"/>
      <c r="Q20" s="1"/>
      <c r="R20" s="1"/>
    </row>
    <row r="21" spans="1:18" ht="21.75" customHeight="1">
      <c r="A21" s="32" t="s">
        <v>95</v>
      </c>
      <c r="B21" s="19" t="s">
        <v>34</v>
      </c>
      <c r="C21" s="225" t="s">
        <v>135</v>
      </c>
      <c r="D21" s="364"/>
      <c r="E21" s="219" t="s">
        <v>68</v>
      </c>
      <c r="F21" s="227"/>
      <c r="G21" s="364"/>
      <c r="H21" s="33" t="s">
        <v>62</v>
      </c>
      <c r="I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365" t="s">
        <v>135</v>
      </c>
      <c r="D22" s="366"/>
      <c r="E22" s="226" t="s">
        <v>68</v>
      </c>
      <c r="F22" s="232"/>
      <c r="G22" s="366"/>
      <c r="H22" s="36" t="s">
        <v>62</v>
      </c>
      <c r="I22" s="1"/>
      <c r="L22" s="1"/>
      <c r="M22" s="1"/>
      <c r="N22" s="1"/>
      <c r="O22" s="1"/>
      <c r="P22" s="1"/>
      <c r="Q22" s="1"/>
      <c r="R22" s="1"/>
    </row>
    <row r="23" spans="1:18" ht="15.75" customHeight="1">
      <c r="F23" s="6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8:B22 E18:E22 B17:H17 F11:H16 G18:H22 B1:H10 B11:D16">
    <cfRule type="cellIs" dxfId="77" priority="10" stopIfTrue="1" operator="equal">
      <formula>"""Disponível"""</formula>
    </cfRule>
  </conditionalFormatting>
  <conditionalFormatting sqref="C4:H9">
    <cfRule type="cellIs" dxfId="76" priority="9" stopIfTrue="1" operator="equal">
      <formula>"Disponível"</formula>
    </cfRule>
  </conditionalFormatting>
  <conditionalFormatting sqref="B18:B22 E18:E22 B17:H17 F11:H16 G18:H22 B4:H10 B11:D16">
    <cfRule type="containsText" dxfId="75" priority="8" stopIfTrue="1" operator="containsText" text="Disponível">
      <formula>NOT(ISERROR(SEARCH("Disponível",B4)))</formula>
    </cfRule>
  </conditionalFormatting>
  <conditionalFormatting sqref="C18:C22">
    <cfRule type="containsText" dxfId="74" priority="7" stopIfTrue="1" operator="containsText" text="Disponível">
      <formula>NOT(ISERROR(SEARCH("Disponível",C18)))</formula>
    </cfRule>
  </conditionalFormatting>
  <conditionalFormatting sqref="D18:D22">
    <cfRule type="containsText" dxfId="73" priority="6" stopIfTrue="1" operator="containsText" text="Disponível">
      <formula>NOT(ISERROR(SEARCH("Disponível",D18)))</formula>
    </cfRule>
  </conditionalFormatting>
  <conditionalFormatting sqref="F18:F22">
    <cfRule type="containsText" dxfId="72" priority="5" stopIfTrue="1" operator="containsText" text="Disponível">
      <formula>NOT(ISERROR(SEARCH("Disponível",F18)))</formula>
    </cfRule>
  </conditionalFormatting>
  <conditionalFormatting sqref="E4:E9">
    <cfRule type="cellIs" dxfId="30" priority="3" stopIfTrue="1" operator="equal">
      <formula>"""Disponível"""</formula>
    </cfRule>
  </conditionalFormatting>
  <conditionalFormatting sqref="E4:E9">
    <cfRule type="cellIs" dxfId="29" priority="2" stopIfTrue="1" operator="equal">
      <formula>"Disponível"</formula>
    </cfRule>
  </conditionalFormatting>
  <conditionalFormatting sqref="E4:E9">
    <cfRule type="containsText" dxfId="28" priority="1" stopIfTrue="1" operator="containsText" text="Disponível">
      <formula>NOT(ISERROR(SEARCH("Disponível",E4)))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2"/>
  <sheetViews>
    <sheetView topLeftCell="A2" zoomScale="70" zoomScaleNormal="70" workbookViewId="0">
      <selection activeCell="I18" sqref="I18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4.140625" bestFit="1" customWidth="1"/>
    <col min="4" max="4" width="24.5703125" customWidth="1"/>
    <col min="5" max="5" width="22.5703125" customWidth="1"/>
    <col min="6" max="6" width="21.28515625" customWidth="1"/>
    <col min="7" max="7" width="21.140625" customWidth="1"/>
    <col min="8" max="8" width="26.2851562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14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15</v>
      </c>
      <c r="C4" s="222"/>
      <c r="D4" s="311" t="s">
        <v>254</v>
      </c>
      <c r="E4" s="219" t="s">
        <v>207</v>
      </c>
      <c r="F4" s="223" t="s">
        <v>62</v>
      </c>
      <c r="G4" s="223" t="s">
        <v>62</v>
      </c>
      <c r="H4" s="62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>
      <c r="A5" s="32" t="s">
        <v>81</v>
      </c>
      <c r="B5" s="19" t="s">
        <v>17</v>
      </c>
      <c r="C5" s="219" t="s">
        <v>202</v>
      </c>
      <c r="D5" s="311" t="s">
        <v>254</v>
      </c>
      <c r="E5" s="219" t="s">
        <v>207</v>
      </c>
      <c r="F5" s="219" t="s">
        <v>206</v>
      </c>
      <c r="G5" s="219" t="s">
        <v>308</v>
      </c>
      <c r="H5" s="64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32" t="s">
        <v>82</v>
      </c>
      <c r="B6" s="19" t="s">
        <v>18</v>
      </c>
      <c r="C6" s="219" t="s">
        <v>202</v>
      </c>
      <c r="D6" s="299" t="s">
        <v>255</v>
      </c>
      <c r="E6" s="219" t="s">
        <v>207</v>
      </c>
      <c r="F6" s="219" t="s">
        <v>206</v>
      </c>
      <c r="G6" s="219" t="s">
        <v>308</v>
      </c>
      <c r="H6" s="64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32" t="s">
        <v>83</v>
      </c>
      <c r="B7" s="19" t="s">
        <v>20</v>
      </c>
      <c r="C7" s="219" t="s">
        <v>202</v>
      </c>
      <c r="D7" s="299" t="s">
        <v>255</v>
      </c>
      <c r="E7" s="227"/>
      <c r="F7" s="219" t="s">
        <v>206</v>
      </c>
      <c r="G7" s="219" t="s">
        <v>308</v>
      </c>
      <c r="H7" s="64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32" t="s">
        <v>84</v>
      </c>
      <c r="B8" s="19" t="s">
        <v>21</v>
      </c>
      <c r="C8" s="219" t="s">
        <v>202</v>
      </c>
      <c r="D8" s="299" t="s">
        <v>255</v>
      </c>
      <c r="E8" s="227"/>
      <c r="F8" s="219" t="s">
        <v>206</v>
      </c>
      <c r="G8" s="219" t="s">
        <v>308</v>
      </c>
      <c r="H8" s="6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219" t="s">
        <v>202</v>
      </c>
      <c r="D9" s="299" t="s">
        <v>255</v>
      </c>
      <c r="E9" s="227"/>
      <c r="F9" s="219" t="s">
        <v>206</v>
      </c>
      <c r="G9" s="219" t="s">
        <v>308</v>
      </c>
      <c r="H9" s="65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thickBot="1">
      <c r="A11" s="42" t="s">
        <v>86</v>
      </c>
      <c r="B11" s="43" t="s">
        <v>24</v>
      </c>
      <c r="C11" s="202" t="s">
        <v>74</v>
      </c>
      <c r="D11" s="202" t="s">
        <v>72</v>
      </c>
      <c r="E11" s="367" t="s">
        <v>62</v>
      </c>
      <c r="F11" s="311" t="s">
        <v>309</v>
      </c>
      <c r="G11" s="77" t="s">
        <v>62</v>
      </c>
      <c r="H11" s="92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>
      <c r="A12" s="32" t="s">
        <v>87</v>
      </c>
      <c r="B12" s="19" t="s">
        <v>25</v>
      </c>
      <c r="C12" s="220" t="s">
        <v>74</v>
      </c>
      <c r="D12" s="220" t="s">
        <v>72</v>
      </c>
      <c r="E12" s="255"/>
      <c r="F12" s="311" t="s">
        <v>309</v>
      </c>
      <c r="G12" s="78" t="s">
        <v>62</v>
      </c>
      <c r="H12" s="9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>
      <c r="A13" s="32" t="s">
        <v>88</v>
      </c>
      <c r="B13" s="19" t="s">
        <v>26</v>
      </c>
      <c r="C13" s="220" t="s">
        <v>74</v>
      </c>
      <c r="D13" s="220" t="s">
        <v>72</v>
      </c>
      <c r="E13" s="255"/>
      <c r="F13" s="368" t="s">
        <v>62</v>
      </c>
      <c r="G13" s="78"/>
      <c r="H13" s="93" t="s">
        <v>62</v>
      </c>
      <c r="I13" s="1"/>
      <c r="J13" s="1"/>
      <c r="L13" s="1"/>
      <c r="M13" s="1"/>
      <c r="N13" s="1"/>
      <c r="O13" s="1"/>
      <c r="P13" s="1"/>
      <c r="Q13" s="1"/>
      <c r="R13" s="1"/>
    </row>
    <row r="14" spans="1:18" ht="21.75" customHeight="1">
      <c r="A14" s="32" t="s">
        <v>89</v>
      </c>
      <c r="B14" s="19" t="s">
        <v>27</v>
      </c>
      <c r="C14" s="220" t="s">
        <v>74</v>
      </c>
      <c r="D14" s="220" t="s">
        <v>72</v>
      </c>
      <c r="E14" s="255"/>
      <c r="F14" s="368" t="s">
        <v>62</v>
      </c>
      <c r="G14" s="78"/>
      <c r="H14" s="93" t="s">
        <v>62</v>
      </c>
      <c r="I14" s="1"/>
      <c r="J14" s="1"/>
      <c r="L14" s="1"/>
      <c r="M14" s="1"/>
      <c r="N14" s="1"/>
      <c r="O14" s="1"/>
      <c r="P14" s="1"/>
      <c r="Q14" s="1"/>
      <c r="R14" s="1"/>
    </row>
    <row r="15" spans="1:18" ht="21.75" customHeight="1">
      <c r="A15" s="32" t="s">
        <v>90</v>
      </c>
      <c r="B15" s="19" t="s">
        <v>28</v>
      </c>
      <c r="C15" s="220" t="s">
        <v>74</v>
      </c>
      <c r="D15" s="220" t="s">
        <v>72</v>
      </c>
      <c r="E15" s="255"/>
      <c r="F15" s="368" t="s">
        <v>62</v>
      </c>
      <c r="G15" s="78"/>
      <c r="H15" s="93" t="s">
        <v>62</v>
      </c>
      <c r="I15" s="1"/>
      <c r="J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221" t="s">
        <v>74</v>
      </c>
      <c r="D16" s="221" t="s">
        <v>72</v>
      </c>
      <c r="E16" s="256"/>
      <c r="F16" s="369" t="s">
        <v>62</v>
      </c>
      <c r="G16" s="94"/>
      <c r="H16" s="95" t="s">
        <v>62</v>
      </c>
      <c r="I16" s="1"/>
      <c r="J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328" t="s">
        <v>130</v>
      </c>
      <c r="D18" s="222" t="s">
        <v>62</v>
      </c>
      <c r="E18" s="224" t="s">
        <v>69</v>
      </c>
      <c r="F18" s="224" t="s">
        <v>140</v>
      </c>
      <c r="G18" s="53"/>
      <c r="H18" s="45" t="s">
        <v>62</v>
      </c>
      <c r="I18" s="1"/>
      <c r="J18" s="1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328" t="s">
        <v>130</v>
      </c>
      <c r="D19" s="218" t="s">
        <v>62</v>
      </c>
      <c r="E19" s="219" t="s">
        <v>69</v>
      </c>
      <c r="F19" s="219" t="s">
        <v>140</v>
      </c>
      <c r="G19" s="28"/>
      <c r="H19" s="33" t="s">
        <v>62</v>
      </c>
      <c r="I19" s="1"/>
      <c r="J19" s="1"/>
      <c r="L19" s="1"/>
      <c r="M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19" t="s">
        <v>33</v>
      </c>
      <c r="C20" s="328" t="s">
        <v>130</v>
      </c>
      <c r="D20" s="218" t="s">
        <v>62</v>
      </c>
      <c r="E20" s="219" t="s">
        <v>69</v>
      </c>
      <c r="F20" s="219" t="s">
        <v>140</v>
      </c>
      <c r="G20" s="28"/>
      <c r="H20" s="33" t="s">
        <v>62</v>
      </c>
      <c r="I20" s="1"/>
      <c r="J20" s="1"/>
      <c r="L20" s="1"/>
      <c r="M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19" t="s">
        <v>34</v>
      </c>
      <c r="C21" s="328" t="s">
        <v>131</v>
      </c>
      <c r="D21" s="218" t="s">
        <v>62</v>
      </c>
      <c r="E21" s="219" t="s">
        <v>69</v>
      </c>
      <c r="F21" s="227"/>
      <c r="G21" s="28"/>
      <c r="H21" s="33" t="s">
        <v>62</v>
      </c>
      <c r="I21" s="1"/>
      <c r="J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328" t="s">
        <v>131</v>
      </c>
      <c r="D22" s="233" t="s">
        <v>62</v>
      </c>
      <c r="E22" s="226" t="s">
        <v>69</v>
      </c>
      <c r="F22" s="232"/>
      <c r="G22" s="54"/>
      <c r="H22" s="36" t="s">
        <v>62</v>
      </c>
      <c r="I22" s="1"/>
      <c r="J22" s="1"/>
      <c r="L22" s="1"/>
      <c r="M22" s="1"/>
      <c r="N22" s="1"/>
      <c r="O22" s="1"/>
      <c r="P22" s="1"/>
      <c r="Q22" s="1"/>
      <c r="R22" s="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8:B22 B10:H10 E18:E22 B17:H17 B11:D16 B5:B9 G18:H22 B1:H4 E4:E6 D5:H9 F11:H16">
    <cfRule type="cellIs" dxfId="71" priority="14" stopIfTrue="1" operator="equal">
      <formula>"""Disponível"""</formula>
    </cfRule>
  </conditionalFormatting>
  <conditionalFormatting sqref="C4:H4 E4:E6 D5:H9">
    <cfRule type="cellIs" dxfId="70" priority="13" stopIfTrue="1" operator="equal">
      <formula>"Disponível"</formula>
    </cfRule>
  </conditionalFormatting>
  <conditionalFormatting sqref="B18:B22 B10:H10 E18:E22 B17:H17 B11:D16 B5:B9 G18:H22 B4:H4 E4:E6 D5:H9 F11:H16">
    <cfRule type="containsText" dxfId="69" priority="12" stopIfTrue="1" operator="containsText" text="Disponível">
      <formula>NOT(ISERROR(SEARCH("Disponível",B4)))</formula>
    </cfRule>
  </conditionalFormatting>
  <conditionalFormatting sqref="F21:F22">
    <cfRule type="containsText" dxfId="68" priority="9" stopIfTrue="1" operator="containsText" text="Disponível">
      <formula>NOT(ISERROR(SEARCH("Disponível",F21)))</formula>
    </cfRule>
  </conditionalFormatting>
  <conditionalFormatting sqref="C5:C9">
    <cfRule type="cellIs" dxfId="67" priority="7" stopIfTrue="1" operator="equal">
      <formula>"""Disponível"""</formula>
    </cfRule>
  </conditionalFormatting>
  <conditionalFormatting sqref="C5:C9">
    <cfRule type="cellIs" dxfId="66" priority="6" stopIfTrue="1" operator="equal">
      <formula>"Disponível"</formula>
    </cfRule>
  </conditionalFormatting>
  <conditionalFormatting sqref="C5:C9">
    <cfRule type="containsText" dxfId="65" priority="5" stopIfTrue="1" operator="containsText" text="Disponível">
      <formula>NOT(ISERROR(SEARCH("Disponível",C5)))</formula>
    </cfRule>
  </conditionalFormatting>
  <conditionalFormatting sqref="C18:C22">
    <cfRule type="containsText" dxfId="64" priority="4" stopIfTrue="1" operator="containsText" text="Disponível">
      <formula>NOT(ISERROR(SEARCH("Disponível",C18)))</formula>
    </cfRule>
  </conditionalFormatting>
  <conditionalFormatting sqref="F18:F20">
    <cfRule type="containsText" dxfId="63" priority="3" stopIfTrue="1" operator="containsText" text="Disponível">
      <formula>NOT(ISERROR(SEARCH("Disponível",F18)))</formula>
    </cfRule>
  </conditionalFormatting>
  <conditionalFormatting sqref="D18:D22">
    <cfRule type="cellIs" dxfId="62" priority="2" stopIfTrue="1" operator="equal">
      <formula>"""Disponível"""</formula>
    </cfRule>
  </conditionalFormatting>
  <conditionalFormatting sqref="D18:D22">
    <cfRule type="containsText" dxfId="61" priority="1" stopIfTrue="1" operator="containsText" text="Disponível">
      <formula>NOT(ISERROR(SEARCH("Disponível",D18)))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2"/>
  <sheetViews>
    <sheetView topLeftCell="A2" zoomScale="70" zoomScaleNormal="70" workbookViewId="0">
      <selection activeCell="F27" sqref="F27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5.140625" customWidth="1"/>
    <col min="4" max="4" width="25.85546875" customWidth="1"/>
    <col min="5" max="5" width="25.5703125" customWidth="1"/>
    <col min="6" max="6" width="25.28515625" bestFit="1" customWidth="1"/>
    <col min="7" max="7" width="25" bestFit="1" customWidth="1"/>
    <col min="8" max="8" width="14.710937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15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67" t="s">
        <v>12</v>
      </c>
      <c r="C3" s="165"/>
      <c r="D3" s="165"/>
      <c r="E3" s="165"/>
      <c r="F3" s="165"/>
      <c r="G3" s="165"/>
      <c r="H3" s="16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15</v>
      </c>
      <c r="C4" s="311" t="s">
        <v>62</v>
      </c>
      <c r="D4" s="294"/>
      <c r="E4" s="311" t="s">
        <v>258</v>
      </c>
      <c r="F4" s="311"/>
      <c r="G4" s="121"/>
      <c r="H4" s="62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 thickBot="1">
      <c r="A5" s="32" t="s">
        <v>81</v>
      </c>
      <c r="B5" s="19" t="s">
        <v>17</v>
      </c>
      <c r="C5" s="299" t="s">
        <v>62</v>
      </c>
      <c r="D5" s="294"/>
      <c r="E5" s="311" t="s">
        <v>258</v>
      </c>
      <c r="F5" s="311"/>
      <c r="G5" s="223"/>
      <c r="H5" s="64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 thickBot="1">
      <c r="A6" s="32" t="s">
        <v>82</v>
      </c>
      <c r="B6" s="19" t="s">
        <v>18</v>
      </c>
      <c r="C6" s="299"/>
      <c r="D6" s="285"/>
      <c r="E6" s="299" t="s">
        <v>259</v>
      </c>
      <c r="F6" s="311"/>
      <c r="G6" s="299" t="s">
        <v>251</v>
      </c>
      <c r="H6" s="64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 thickBot="1">
      <c r="A7" s="32" t="s">
        <v>83</v>
      </c>
      <c r="B7" s="19" t="s">
        <v>20</v>
      </c>
      <c r="C7" s="299"/>
      <c r="D7" s="285"/>
      <c r="E7" s="299" t="s">
        <v>259</v>
      </c>
      <c r="F7" s="311"/>
      <c r="G7" s="299" t="s">
        <v>251</v>
      </c>
      <c r="H7" s="64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 thickBot="1">
      <c r="A8" s="32" t="s">
        <v>84</v>
      </c>
      <c r="B8" s="19" t="s">
        <v>21</v>
      </c>
      <c r="C8" s="299" t="s">
        <v>62</v>
      </c>
      <c r="D8" s="285"/>
      <c r="E8" s="299" t="s">
        <v>259</v>
      </c>
      <c r="F8" s="311" t="s">
        <v>258</v>
      </c>
      <c r="G8" s="122" t="s">
        <v>62</v>
      </c>
      <c r="H8" s="6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319" t="s">
        <v>62</v>
      </c>
      <c r="D9" s="285"/>
      <c r="E9" s="299" t="s">
        <v>259</v>
      </c>
      <c r="F9" s="311" t="s">
        <v>258</v>
      </c>
      <c r="G9" s="123" t="s">
        <v>62</v>
      </c>
      <c r="H9" s="65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64" t="s">
        <v>63</v>
      </c>
      <c r="C10" s="165"/>
      <c r="D10" s="165"/>
      <c r="E10" s="165"/>
      <c r="F10" s="165"/>
      <c r="G10" s="165"/>
      <c r="H10" s="16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thickBot="1">
      <c r="A11" s="42" t="s">
        <v>86</v>
      </c>
      <c r="B11" s="43" t="s">
        <v>24</v>
      </c>
      <c r="C11" s="311" t="s">
        <v>257</v>
      </c>
      <c r="D11" s="179" t="s">
        <v>74</v>
      </c>
      <c r="E11" s="270" t="s">
        <v>74</v>
      </c>
      <c r="F11" s="179" t="s">
        <v>74</v>
      </c>
      <c r="G11" s="179" t="s">
        <v>74</v>
      </c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>
      <c r="A12" s="32" t="s">
        <v>87</v>
      </c>
      <c r="B12" s="19" t="s">
        <v>25</v>
      </c>
      <c r="C12" s="311" t="s">
        <v>257</v>
      </c>
      <c r="D12" s="181" t="s">
        <v>74</v>
      </c>
      <c r="E12" s="272" t="s">
        <v>74</v>
      </c>
      <c r="F12" s="181" t="s">
        <v>74</v>
      </c>
      <c r="G12" s="181" t="s">
        <v>74</v>
      </c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>
      <c r="A13" s="32" t="s">
        <v>88</v>
      </c>
      <c r="B13" s="19" t="s">
        <v>26</v>
      </c>
      <c r="C13" s="279" t="s">
        <v>62</v>
      </c>
      <c r="D13" s="181" t="s">
        <v>74</v>
      </c>
      <c r="E13" s="272" t="s">
        <v>74</v>
      </c>
      <c r="F13" s="181" t="s">
        <v>74</v>
      </c>
      <c r="G13" s="181" t="s">
        <v>74</v>
      </c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>
      <c r="A14" s="32" t="s">
        <v>89</v>
      </c>
      <c r="B14" s="19" t="s">
        <v>27</v>
      </c>
      <c r="C14" s="279" t="s">
        <v>62</v>
      </c>
      <c r="D14" s="181" t="s">
        <v>74</v>
      </c>
      <c r="E14" s="272" t="s">
        <v>74</v>
      </c>
      <c r="F14" s="181" t="s">
        <v>74</v>
      </c>
      <c r="G14" s="181" t="s">
        <v>74</v>
      </c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>
      <c r="A15" s="32" t="s">
        <v>90</v>
      </c>
      <c r="B15" s="19" t="s">
        <v>28</v>
      </c>
      <c r="C15" s="279" t="s">
        <v>62</v>
      </c>
      <c r="D15" s="83" t="s">
        <v>62</v>
      </c>
      <c r="E15" s="76" t="s">
        <v>62</v>
      </c>
      <c r="F15" s="220" t="s">
        <v>72</v>
      </c>
      <c r="G15" s="83" t="s">
        <v>62</v>
      </c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370" t="s">
        <v>62</v>
      </c>
      <c r="D16" s="85" t="s">
        <v>62</v>
      </c>
      <c r="E16" s="371" t="s">
        <v>173</v>
      </c>
      <c r="F16" s="85" t="s">
        <v>72</v>
      </c>
      <c r="G16" s="85" t="s">
        <v>62</v>
      </c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64" t="s">
        <v>30</v>
      </c>
      <c r="C17" s="165"/>
      <c r="D17" s="165"/>
      <c r="E17" s="165"/>
      <c r="F17" s="165"/>
      <c r="G17" s="165"/>
      <c r="H17" s="166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8.5" customHeight="1" thickBot="1">
      <c r="A18" s="42" t="s">
        <v>92</v>
      </c>
      <c r="B18" s="43" t="s">
        <v>31</v>
      </c>
      <c r="C18" s="372" t="s">
        <v>182</v>
      </c>
      <c r="D18" s="257" t="s">
        <v>136</v>
      </c>
      <c r="E18" s="373"/>
      <c r="F18" s="257" t="s">
        <v>271</v>
      </c>
      <c r="G18" s="53"/>
      <c r="H18" s="45" t="s">
        <v>62</v>
      </c>
      <c r="I18" s="1"/>
      <c r="K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375" t="s">
        <v>181</v>
      </c>
      <c r="D19" s="258" t="s">
        <v>136</v>
      </c>
      <c r="E19" s="374" t="s">
        <v>172</v>
      </c>
      <c r="F19" s="257" t="s">
        <v>271</v>
      </c>
      <c r="G19" s="28"/>
      <c r="H19" s="33" t="s">
        <v>62</v>
      </c>
      <c r="I19" s="1"/>
      <c r="K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19" t="s">
        <v>33</v>
      </c>
      <c r="C20" s="375" t="s">
        <v>181</v>
      </c>
      <c r="D20" s="258" t="s">
        <v>136</v>
      </c>
      <c r="E20" s="374" t="s">
        <v>172</v>
      </c>
      <c r="F20" s="257" t="s">
        <v>271</v>
      </c>
      <c r="G20" s="28"/>
      <c r="H20" s="33" t="s">
        <v>62</v>
      </c>
      <c r="I20" s="1"/>
      <c r="K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19" t="s">
        <v>34</v>
      </c>
      <c r="C21" s="374" t="s">
        <v>183</v>
      </c>
      <c r="D21" s="63" t="s">
        <v>62</v>
      </c>
      <c r="E21" s="374" t="s">
        <v>171</v>
      </c>
      <c r="F21" s="257" t="s">
        <v>271</v>
      </c>
      <c r="G21" s="28"/>
      <c r="H21" s="33" t="s">
        <v>62</v>
      </c>
      <c r="I21" s="1"/>
      <c r="K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97" t="s">
        <v>183</v>
      </c>
      <c r="D22" s="79" t="s">
        <v>62</v>
      </c>
      <c r="E22" s="97" t="s">
        <v>171</v>
      </c>
      <c r="F22" s="257" t="s">
        <v>271</v>
      </c>
      <c r="G22" s="54"/>
      <c r="H22" s="36" t="s">
        <v>62</v>
      </c>
      <c r="I22" s="1"/>
      <c r="K22" s="1"/>
      <c r="N22" s="1"/>
      <c r="O22" s="1"/>
      <c r="P22" s="1"/>
      <c r="Q22" s="1"/>
      <c r="R22" s="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D18:D20">
    <cfRule type="containsText" dxfId="60" priority="11" stopIfTrue="1" operator="containsText" text="Disponível">
      <formula>NOT(ISERROR(SEARCH("Disponível",D18)))</formula>
    </cfRule>
  </conditionalFormatting>
  <conditionalFormatting sqref="F18:F22">
    <cfRule type="containsText" dxfId="59" priority="10" stopIfTrue="1" operator="containsText" text="Disponível">
      <formula>NOT(ISERROR(SEARCH("Disponível",F18)))</formula>
    </cfRule>
  </conditionalFormatting>
  <conditionalFormatting sqref="B18:B22 B17:H17 H18:H20 G21:H22 E19:E22 F11:H16 B11:D16 B1:H5 B8:H10 B6:F7 H6:H7">
    <cfRule type="cellIs" dxfId="58" priority="15" stopIfTrue="1" operator="equal">
      <formula>"""Disponível"""</formula>
    </cfRule>
  </conditionalFormatting>
  <conditionalFormatting sqref="C4:H5 C8:H9 C6:F7 H6:H7">
    <cfRule type="cellIs" dxfId="57" priority="14" stopIfTrue="1" operator="equal">
      <formula>"Disponível"</formula>
    </cfRule>
  </conditionalFormatting>
  <conditionalFormatting sqref="B18:B22 B17:H17 H18:H20 G21:H22 E19:E22 F11:H16 B11:D16 B4:H5 B8:H10 B6:F7 H6:H7">
    <cfRule type="containsText" dxfId="56" priority="13" stopIfTrue="1" operator="containsText" text="Disponível">
      <formula>NOT(ISERROR(SEARCH("Disponível",B4)))</formula>
    </cfRule>
  </conditionalFormatting>
  <conditionalFormatting sqref="C21:D22">
    <cfRule type="containsText" dxfId="55" priority="12" stopIfTrue="1" operator="containsText" text="Disponível">
      <formula>NOT(ISERROR(SEARCH("Disponível",C21)))</formula>
    </cfRule>
  </conditionalFormatting>
  <conditionalFormatting sqref="G18:G20">
    <cfRule type="containsText" dxfId="54" priority="8" stopIfTrue="1" operator="containsText" text="Disponível">
      <formula>NOT(ISERROR(SEARCH("Disponível",G18)))</formula>
    </cfRule>
  </conditionalFormatting>
  <conditionalFormatting sqref="C11:C16">
    <cfRule type="cellIs" dxfId="53" priority="7" stopIfTrue="1" operator="equal">
      <formula>"Disponível"</formula>
    </cfRule>
  </conditionalFormatting>
  <conditionalFormatting sqref="G6:G7">
    <cfRule type="cellIs" dxfId="52" priority="6" stopIfTrue="1" operator="equal">
      <formula>"""Disponível"""</formula>
    </cfRule>
  </conditionalFormatting>
  <conditionalFormatting sqref="G6:G7">
    <cfRule type="cellIs" dxfId="51" priority="5" stopIfTrue="1" operator="equal">
      <formula>"Disponível"</formula>
    </cfRule>
  </conditionalFormatting>
  <conditionalFormatting sqref="G6:G7">
    <cfRule type="containsText" dxfId="50" priority="4" stopIfTrue="1" operator="containsText" text="Disponível">
      <formula>NOT(ISERROR(SEARCH("Disponível",G6)))</formula>
    </cfRule>
  </conditionalFormatting>
  <conditionalFormatting sqref="G6:G7">
    <cfRule type="cellIs" dxfId="49" priority="3" stopIfTrue="1" operator="equal">
      <formula>"""Disponível"""</formula>
    </cfRule>
  </conditionalFormatting>
  <conditionalFormatting sqref="G6:G7">
    <cfRule type="cellIs" dxfId="48" priority="2" stopIfTrue="1" operator="equal">
      <formula>"Disponível"</formula>
    </cfRule>
  </conditionalFormatting>
  <conditionalFormatting sqref="G6:G7">
    <cfRule type="containsText" dxfId="47" priority="1" stopIfTrue="1" operator="containsText" text="Disponível">
      <formula>NOT(ISERROR(SEARCH("Disponível",G6)))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opLeftCell="B1" zoomScale="80" zoomScaleNormal="80" workbookViewId="0">
      <selection activeCell="K20" sqref="K20"/>
    </sheetView>
  </sheetViews>
  <sheetFormatPr defaultColWidth="14.42578125" defaultRowHeight="15.75" customHeight="1"/>
  <cols>
    <col min="1" max="1" width="5.140625" style="29" bestFit="1" customWidth="1"/>
    <col min="2" max="2" width="18.42578125" bestFit="1" customWidth="1"/>
    <col min="3" max="3" width="27.28515625" bestFit="1" customWidth="1"/>
    <col min="4" max="4" width="26" bestFit="1" customWidth="1"/>
    <col min="5" max="5" width="28.140625" bestFit="1" customWidth="1"/>
    <col min="6" max="6" width="21.42578125" customWidth="1"/>
    <col min="7" max="7" width="22.42578125" customWidth="1"/>
    <col min="8" max="8" width="14.28515625" bestFit="1" customWidth="1"/>
    <col min="9" max="18" width="9.140625" customWidth="1"/>
  </cols>
  <sheetData>
    <row r="1" spans="1:18" ht="21" customHeight="1">
      <c r="A1" s="30"/>
      <c r="B1" s="31" t="s">
        <v>0</v>
      </c>
      <c r="C1" s="138">
        <v>16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67" t="s">
        <v>12</v>
      </c>
      <c r="C3" s="165"/>
      <c r="D3" s="165"/>
      <c r="E3" s="165"/>
      <c r="F3" s="165"/>
      <c r="G3" s="165"/>
      <c r="H3" s="16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15</v>
      </c>
      <c r="C4" s="121" t="s">
        <v>62</v>
      </c>
      <c r="D4" s="121" t="s">
        <v>62</v>
      </c>
      <c r="E4" s="311" t="s">
        <v>262</v>
      </c>
      <c r="F4" s="311" t="s">
        <v>265</v>
      </c>
      <c r="G4" s="311" t="s">
        <v>267</v>
      </c>
      <c r="H4" s="62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 thickBot="1">
      <c r="A5" s="32" t="s">
        <v>81</v>
      </c>
      <c r="B5" s="19" t="s">
        <v>17</v>
      </c>
      <c r="C5" s="280" t="s">
        <v>272</v>
      </c>
      <c r="D5" s="122" t="s">
        <v>62</v>
      </c>
      <c r="E5" s="311" t="s">
        <v>262</v>
      </c>
      <c r="F5" s="311" t="s">
        <v>265</v>
      </c>
      <c r="G5" s="311" t="s">
        <v>267</v>
      </c>
      <c r="H5" s="64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32" t="s">
        <v>82</v>
      </c>
      <c r="B6" s="19" t="s">
        <v>18</v>
      </c>
      <c r="C6" s="280" t="s">
        <v>272</v>
      </c>
      <c r="D6" s="299" t="s">
        <v>261</v>
      </c>
      <c r="E6" s="299" t="s">
        <v>263</v>
      </c>
      <c r="F6" s="299" t="s">
        <v>62</v>
      </c>
      <c r="G6" s="311" t="s">
        <v>267</v>
      </c>
      <c r="H6" s="64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32" t="s">
        <v>83</v>
      </c>
      <c r="B7" s="19" t="s">
        <v>20</v>
      </c>
      <c r="C7" s="280" t="s">
        <v>272</v>
      </c>
      <c r="D7" s="299" t="s">
        <v>261</v>
      </c>
      <c r="E7" s="299" t="s">
        <v>263</v>
      </c>
      <c r="F7" s="299" t="s">
        <v>266</v>
      </c>
      <c r="G7" s="299" t="s">
        <v>268</v>
      </c>
      <c r="H7" s="64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32" t="s">
        <v>84</v>
      </c>
      <c r="B8" s="19" t="s">
        <v>21</v>
      </c>
      <c r="C8" s="299" t="s">
        <v>260</v>
      </c>
      <c r="D8" s="209" t="s">
        <v>76</v>
      </c>
      <c r="E8" s="299" t="s">
        <v>264</v>
      </c>
      <c r="F8" s="299" t="s">
        <v>266</v>
      </c>
      <c r="G8" s="299" t="s">
        <v>268</v>
      </c>
      <c r="H8" s="6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299" t="s">
        <v>260</v>
      </c>
      <c r="D9" s="210" t="s">
        <v>76</v>
      </c>
      <c r="E9" s="299" t="s">
        <v>264</v>
      </c>
      <c r="F9" s="299" t="s">
        <v>266</v>
      </c>
      <c r="G9" s="299" t="s">
        <v>268</v>
      </c>
      <c r="H9" s="65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64" t="s">
        <v>63</v>
      </c>
      <c r="C10" s="165"/>
      <c r="D10" s="165"/>
      <c r="E10" s="165"/>
      <c r="F10" s="165"/>
      <c r="G10" s="165"/>
      <c r="H10" s="16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>
      <c r="A11" s="42" t="s">
        <v>86</v>
      </c>
      <c r="B11" s="43" t="s">
        <v>24</v>
      </c>
      <c r="C11" s="121"/>
      <c r="D11" s="121"/>
      <c r="E11" s="55" t="s">
        <v>76</v>
      </c>
      <c r="F11" s="81" t="s">
        <v>62</v>
      </c>
      <c r="G11" s="81" t="s">
        <v>72</v>
      </c>
      <c r="H11" s="278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>
      <c r="A12" s="32" t="s">
        <v>87</v>
      </c>
      <c r="B12" s="19" t="s">
        <v>25</v>
      </c>
      <c r="C12" s="122"/>
      <c r="D12" s="299" t="s">
        <v>269</v>
      </c>
      <c r="E12" s="56" t="s">
        <v>76</v>
      </c>
      <c r="F12" s="83" t="s">
        <v>62</v>
      </c>
      <c r="G12" s="83" t="s">
        <v>72</v>
      </c>
      <c r="H12" s="89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>
      <c r="A13" s="32" t="s">
        <v>88</v>
      </c>
      <c r="B13" s="19" t="s">
        <v>26</v>
      </c>
      <c r="C13" s="220" t="s">
        <v>62</v>
      </c>
      <c r="D13" s="299" t="s">
        <v>269</v>
      </c>
      <c r="E13" s="76" t="s">
        <v>62</v>
      </c>
      <c r="F13" s="83" t="s">
        <v>62</v>
      </c>
      <c r="G13" s="83" t="s">
        <v>72</v>
      </c>
      <c r="H13" s="89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>
      <c r="A14" s="32" t="s">
        <v>89</v>
      </c>
      <c r="B14" s="19" t="s">
        <v>27</v>
      </c>
      <c r="C14" s="220" t="s">
        <v>62</v>
      </c>
      <c r="D14" s="299" t="s">
        <v>269</v>
      </c>
      <c r="E14" s="76" t="s">
        <v>62</v>
      </c>
      <c r="F14" s="83" t="s">
        <v>62</v>
      </c>
      <c r="G14" s="83" t="s">
        <v>72</v>
      </c>
      <c r="H14" s="89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>
      <c r="A15" s="32" t="s">
        <v>90</v>
      </c>
      <c r="B15" s="19" t="s">
        <v>28</v>
      </c>
      <c r="C15" s="220" t="s">
        <v>62</v>
      </c>
      <c r="D15" s="299" t="s">
        <v>269</v>
      </c>
      <c r="E15" s="76" t="s">
        <v>62</v>
      </c>
      <c r="F15" s="83" t="s">
        <v>62</v>
      </c>
      <c r="G15" s="83" t="s">
        <v>72</v>
      </c>
      <c r="H15" s="89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376" t="s">
        <v>178</v>
      </c>
      <c r="D16" s="85" t="s">
        <v>62</v>
      </c>
      <c r="E16" s="96" t="s">
        <v>174</v>
      </c>
      <c r="F16" s="85" t="s">
        <v>62</v>
      </c>
      <c r="G16" s="85" t="s">
        <v>72</v>
      </c>
      <c r="H16" s="91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64" t="s">
        <v>30</v>
      </c>
      <c r="C17" s="165"/>
      <c r="D17" s="165"/>
      <c r="E17" s="165"/>
      <c r="F17" s="165"/>
      <c r="G17" s="165"/>
      <c r="H17" s="166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2" customFormat="1" ht="21" customHeight="1" thickBot="1">
      <c r="A18" s="42" t="s">
        <v>92</v>
      </c>
      <c r="B18" s="43" t="s">
        <v>31</v>
      </c>
      <c r="C18" s="377" t="s">
        <v>186</v>
      </c>
      <c r="D18" s="211" t="s">
        <v>310</v>
      </c>
      <c r="E18" s="98" t="s">
        <v>175</v>
      </c>
      <c r="F18" s="211" t="s">
        <v>142</v>
      </c>
      <c r="G18" s="211" t="s">
        <v>217</v>
      </c>
      <c r="H18" s="45" t="s">
        <v>62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22" customFormat="1" ht="21" customHeight="1" thickBot="1">
      <c r="A19" s="32" t="s">
        <v>93</v>
      </c>
      <c r="B19" s="19" t="s">
        <v>32</v>
      </c>
      <c r="C19" s="378" t="s">
        <v>179</v>
      </c>
      <c r="D19" s="211" t="s">
        <v>310</v>
      </c>
      <c r="E19" s="379" t="s">
        <v>176</v>
      </c>
      <c r="F19" s="208" t="s">
        <v>142</v>
      </c>
      <c r="G19" s="211" t="s">
        <v>217</v>
      </c>
      <c r="H19" s="33" t="s">
        <v>62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22" customFormat="1" ht="21" customHeight="1" thickBot="1">
      <c r="A20" s="32" t="s">
        <v>94</v>
      </c>
      <c r="B20" s="19" t="s">
        <v>33</v>
      </c>
      <c r="C20" s="378" t="s">
        <v>187</v>
      </c>
      <c r="D20" s="211" t="s">
        <v>310</v>
      </c>
      <c r="E20" s="379" t="s">
        <v>176</v>
      </c>
      <c r="F20" s="208" t="s">
        <v>142</v>
      </c>
      <c r="G20" s="211" t="s">
        <v>217</v>
      </c>
      <c r="H20" s="33" t="s">
        <v>62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2" customFormat="1" ht="21" customHeight="1" thickBot="1">
      <c r="A21" s="32" t="s">
        <v>95</v>
      </c>
      <c r="B21" s="19" t="s">
        <v>34</v>
      </c>
      <c r="C21" s="379" t="s">
        <v>185</v>
      </c>
      <c r="D21" s="211" t="s">
        <v>310</v>
      </c>
      <c r="E21" s="379" t="s">
        <v>177</v>
      </c>
      <c r="F21" s="208" t="s">
        <v>142</v>
      </c>
      <c r="G21" s="211" t="s">
        <v>217</v>
      </c>
      <c r="H21" s="33" t="s">
        <v>62</v>
      </c>
      <c r="I21" s="21"/>
      <c r="J21" s="23"/>
      <c r="K21" s="21"/>
      <c r="L21" s="21"/>
      <c r="M21" s="21"/>
      <c r="N21" s="21"/>
      <c r="O21" s="21"/>
      <c r="P21" s="21"/>
      <c r="Q21" s="21"/>
      <c r="R21" s="21"/>
    </row>
    <row r="22" spans="1:18" s="22" customFormat="1" ht="21" customHeight="1" thickBot="1">
      <c r="A22" s="34" t="s">
        <v>96</v>
      </c>
      <c r="B22" s="35" t="s">
        <v>35</v>
      </c>
      <c r="C22" s="380" t="s">
        <v>180</v>
      </c>
      <c r="D22" s="211" t="s">
        <v>310</v>
      </c>
      <c r="E22" s="380" t="s">
        <v>177</v>
      </c>
      <c r="F22" s="214" t="s">
        <v>142</v>
      </c>
      <c r="G22" s="211" t="s">
        <v>217</v>
      </c>
      <c r="H22" s="36" t="s">
        <v>62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8:B22 H18:H22 B17:H17 F11:H16 E19:E22 B11:D16 B4:H10">
    <cfRule type="containsText" dxfId="46" priority="9" stopIfTrue="1" operator="containsText" text="Disponível">
      <formula>NOT(ISERROR(SEARCH("Disponível",B4)))</formula>
    </cfRule>
  </conditionalFormatting>
  <conditionalFormatting sqref="C21:C22">
    <cfRule type="containsText" dxfId="45" priority="8" stopIfTrue="1" operator="containsText" text="Disponível">
      <formula>NOT(ISERROR(SEARCH("Disponível",C21)))</formula>
    </cfRule>
  </conditionalFormatting>
  <conditionalFormatting sqref="F18:F22">
    <cfRule type="containsText" dxfId="44" priority="6" stopIfTrue="1" operator="containsText" text="Disponível">
      <formula>NOT(ISERROR(SEARCH("Disponível",F18)))</formula>
    </cfRule>
  </conditionalFormatting>
  <conditionalFormatting sqref="B18:B22 H18:H22 B17:H17 F11:H16 E19:E22 B11:D16 B1:H10">
    <cfRule type="cellIs" dxfId="43" priority="11" stopIfTrue="1" operator="equal">
      <formula>"""Disponível"""</formula>
    </cfRule>
  </conditionalFormatting>
  <conditionalFormatting sqref="C4:H9">
    <cfRule type="cellIs" dxfId="42" priority="10" stopIfTrue="1" operator="equal">
      <formula>"Disponível"</formula>
    </cfRule>
  </conditionalFormatting>
  <conditionalFormatting sqref="D18:D22">
    <cfRule type="containsText" dxfId="41" priority="4" stopIfTrue="1" operator="containsText" text="Disponível">
      <formula>NOT(ISERROR(SEARCH("Disponível",D18)))</formula>
    </cfRule>
  </conditionalFormatting>
  <conditionalFormatting sqref="G18:G22">
    <cfRule type="containsText" dxfId="40" priority="3" stopIfTrue="1" operator="containsText" text="Disponível">
      <formula>NOT(ISERROR(SEARCH("Disponível",G18)))</formula>
    </cfRule>
  </conditionalFormatting>
  <conditionalFormatting sqref="C18">
    <cfRule type="containsText" dxfId="39" priority="1" stopIfTrue="1" operator="containsText" text="Disponível">
      <formula>NOT(ISERROR(SEARCH("Disponível",C18)))</formula>
    </cfRule>
  </conditionalFormatting>
  <conditionalFormatting sqref="C18">
    <cfRule type="cellIs" dxfId="38" priority="2" stopIfTrue="1" operator="equal">
      <formula>"""Disponível"""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U14" sqref="U14"/>
    </sheetView>
  </sheetViews>
  <sheetFormatPr defaultRowHeight="12.75"/>
  <cols>
    <col min="1" max="1" width="9.5703125" style="10" customWidth="1"/>
    <col min="2" max="17" width="6.5703125" style="10" bestFit="1" customWidth="1"/>
    <col min="18" max="16384" width="9.140625" style="10"/>
  </cols>
  <sheetData>
    <row r="1" spans="1:17" ht="13.5" thickBot="1"/>
    <row r="2" spans="1:17" ht="15" customHeight="1" thickBot="1">
      <c r="A2" s="11" t="s">
        <v>61</v>
      </c>
      <c r="B2" s="16" t="s">
        <v>39</v>
      </c>
      <c r="C2" s="16" t="s">
        <v>40</v>
      </c>
      <c r="D2" s="16" t="s">
        <v>41</v>
      </c>
      <c r="E2" s="16" t="s">
        <v>42</v>
      </c>
      <c r="F2" s="16" t="s">
        <v>43</v>
      </c>
      <c r="G2" s="16" t="s">
        <v>44</v>
      </c>
      <c r="H2" s="16" t="s">
        <v>45</v>
      </c>
      <c r="I2" s="16" t="s">
        <v>46</v>
      </c>
      <c r="J2" s="16" t="s">
        <v>47</v>
      </c>
      <c r="K2" s="16" t="s">
        <v>48</v>
      </c>
      <c r="L2" s="16" t="s">
        <v>49</v>
      </c>
      <c r="M2" s="16" t="s">
        <v>50</v>
      </c>
      <c r="N2" s="16" t="s">
        <v>51</v>
      </c>
      <c r="O2" s="16" t="s">
        <v>52</v>
      </c>
      <c r="P2" s="16" t="s">
        <v>53</v>
      </c>
      <c r="Q2" s="17" t="s">
        <v>54</v>
      </c>
    </row>
    <row r="3" spans="1:17" ht="15" customHeight="1">
      <c r="A3" s="14" t="s">
        <v>55</v>
      </c>
      <c r="B3" s="12">
        <f>COUNTIF('Lab01'!$C$4:$C$9,"Disponível")</f>
        <v>6</v>
      </c>
      <c r="C3" s="12">
        <f>COUNTIF('Lab02'!$C$4:$C$9,"Disponível")</f>
        <v>3</v>
      </c>
      <c r="D3" s="12">
        <f>COUNTIF('Lab03'!$C$4:$C$9,"Disponível")</f>
        <v>4</v>
      </c>
      <c r="E3" s="12">
        <f>COUNTIF('Lab04'!$C$4:$C$9,"Disponível")</f>
        <v>2</v>
      </c>
      <c r="F3" s="12">
        <f>COUNTIF('Lab05'!$C$4:$C$9,"Disponível")</f>
        <v>2</v>
      </c>
      <c r="G3" s="12">
        <f>COUNTIF('Lab06'!$C$4:$C$9,"Disponível")</f>
        <v>0</v>
      </c>
      <c r="H3" s="12">
        <f>COUNTIF('Lab07'!$C$4:$C$9,"Disponível")</f>
        <v>2</v>
      </c>
      <c r="I3" s="12">
        <f>COUNTIF('Lab08'!$C$4:$C$9,"Disponível")</f>
        <v>2</v>
      </c>
      <c r="J3" s="12">
        <f>COUNTIF('Lab09'!$C$4:$C$9,"Disponível")</f>
        <v>3</v>
      </c>
      <c r="K3" s="12">
        <f>COUNTIF('Lab10'!$C$4:$C$9,"Disponível")</f>
        <v>0</v>
      </c>
      <c r="L3" s="12">
        <f>COUNTIF('Lab11'!$C$6:$C$11,"Disponível")</f>
        <v>0</v>
      </c>
      <c r="M3" s="12">
        <f>COUNTIF('Lab12'!$C$4:$C$9,"Disponível")</f>
        <v>0</v>
      </c>
      <c r="N3" s="12">
        <f>COUNTIF('Lab13'!$C$4:$C$9,"Disponível")</f>
        <v>0</v>
      </c>
      <c r="O3" s="12">
        <f>COUNTIF('Lab14'!$C$4:$C$7,"Disponível")</f>
        <v>0</v>
      </c>
      <c r="P3" s="12">
        <f>COUNTIF('Lab15'!$C$4:$C$9,"Disponível")</f>
        <v>4</v>
      </c>
      <c r="Q3" s="12">
        <f>COUNTIF('Lab16'!$C$4:$C$9,"Disponível")</f>
        <v>1</v>
      </c>
    </row>
    <row r="4" spans="1:17" ht="15" customHeight="1">
      <c r="A4" s="15" t="s">
        <v>56</v>
      </c>
      <c r="B4" s="13">
        <f>COUNTIF('Lab01'!$D$4:$D$7,"Disponível")</f>
        <v>0</v>
      </c>
      <c r="C4" s="13">
        <f>COUNTIF('Lab02'!$D$4:$D$8,"Disponível")</f>
        <v>5</v>
      </c>
      <c r="D4" s="13">
        <f>COUNTIF('Lab03'!$D$4:$D$7,"Disponível")</f>
        <v>1</v>
      </c>
      <c r="E4" s="13">
        <f>COUNTIF('Lab04'!$D$4:$D$9,"Disponível")</f>
        <v>6</v>
      </c>
      <c r="F4" s="13">
        <f>COUNTIF('Lab05'!$D$4:$D$6,"Disponível")</f>
        <v>3</v>
      </c>
      <c r="G4" s="13">
        <f>COUNTIF('Lab06'!$D$4:$D$9,"Disponível")</f>
        <v>0</v>
      </c>
      <c r="H4" s="13">
        <f>COUNTIF('Lab07'!$D$4:$D$9,"Disponível")</f>
        <v>1</v>
      </c>
      <c r="I4" s="13">
        <f>COUNTIF('Lab08'!$D$4:$D$9,"Disponível")</f>
        <v>0</v>
      </c>
      <c r="J4" s="13">
        <f>COUNTIF('Lab09'!$D$4:$D$9,"Disponível")</f>
        <v>2</v>
      </c>
      <c r="K4" s="13">
        <f>COUNTIF('Lab10'!$D$4:$D$7,"Disponível")</f>
        <v>0</v>
      </c>
      <c r="L4" s="13">
        <f>COUNTIF('Lab11'!$D$6:$D$11,"Disponível")</f>
        <v>0</v>
      </c>
      <c r="M4" s="13">
        <f>COUNTIF('Lab12'!$D$4:$D$9,"Disponível")</f>
        <v>0</v>
      </c>
      <c r="N4" s="13">
        <f>COUNTIF('Lab13'!$D$4:$D$9,"Disponível")</f>
        <v>0</v>
      </c>
      <c r="O4" s="13">
        <f>COUNTIF('Lab14'!$D$4:$D$9,"Disponível")</f>
        <v>0</v>
      </c>
      <c r="P4" s="13">
        <f>COUNTIF('Lab15'!$D$4:$D$9,"Disponível")</f>
        <v>0</v>
      </c>
      <c r="Q4" s="13">
        <f>COUNTIF('Lab16'!$D$4:$D$9,"Disponível")</f>
        <v>2</v>
      </c>
    </row>
    <row r="5" spans="1:17" ht="15" customHeight="1">
      <c r="A5" s="15" t="s">
        <v>57</v>
      </c>
      <c r="B5" s="13">
        <f>COUNTIF('Lab05'!$E$4:$E$9,"Disponível")</f>
        <v>0</v>
      </c>
      <c r="C5" s="13">
        <f>COUNTIF('Lab02'!$E$4:$E$9,"Disponível")</f>
        <v>1</v>
      </c>
      <c r="D5" s="13">
        <f>COUNTIF('Lab03'!$E$4:$E$9,"Disponível")</f>
        <v>4</v>
      </c>
      <c r="E5" s="13">
        <f>COUNTIF('Lab04'!$E$4:$E$9,"Disponível")</f>
        <v>6</v>
      </c>
      <c r="F5" s="13">
        <f>COUNTIF('Lab05'!$E$4:$E$9,"Disponível")</f>
        <v>0</v>
      </c>
      <c r="G5" s="13">
        <f>COUNTIF('Lab06'!$E$4:$E$9,"Disponível")</f>
        <v>0</v>
      </c>
      <c r="H5" s="13">
        <f>COUNTIF('Lab07'!$E$4:$E$9,"Disponível")</f>
        <v>1</v>
      </c>
      <c r="I5" s="13">
        <f>COUNTIF('Lab08'!$E$4:$E$5,"Disponível")</f>
        <v>0</v>
      </c>
      <c r="J5" s="13">
        <f>COUNTIF('Lab09'!$E$7:$E$9,"Disponível")</f>
        <v>0</v>
      </c>
      <c r="K5" s="13">
        <f>COUNTIF('Lab10'!$E$4:$E$9,"Disponível")</f>
        <v>0</v>
      </c>
      <c r="L5" s="13">
        <f>COUNTIF('Lab11'!$E$6:$E$11,"Disponível")</f>
        <v>0</v>
      </c>
      <c r="M5" s="13">
        <f>COUNTIF('Lab12'!$E$4:$E$9,"Disponível")</f>
        <v>0</v>
      </c>
      <c r="N5" s="13">
        <f>COUNTIF('Lab13'!$E$4:$E$9,"Disponível")</f>
        <v>0</v>
      </c>
      <c r="O5" s="13">
        <f>COUNTIF('Lab14'!$E$4:$E$9,"Disponível")</f>
        <v>0</v>
      </c>
      <c r="P5" s="13">
        <f>COUNTIF('Lab15'!$E$4:$E$9,"Disponível")</f>
        <v>0</v>
      </c>
      <c r="Q5" s="13">
        <f>COUNTIF('Lab16'!$E$4:$E$7,"Disponível")</f>
        <v>0</v>
      </c>
    </row>
    <row r="6" spans="1:17" ht="15" customHeight="1">
      <c r="A6" s="15" t="s">
        <v>58</v>
      </c>
      <c r="B6" s="13">
        <f>COUNTIF('Lab01'!$F$4:$F$9,"Disponível")</f>
        <v>1</v>
      </c>
      <c r="C6" s="13">
        <f>COUNTIF('Lab02'!$F$4:$F$9,"Disponível")</f>
        <v>0</v>
      </c>
      <c r="D6" s="13">
        <f>COUNTIF('Lab03'!$F$4:$F$9,"Disponível")</f>
        <v>0</v>
      </c>
      <c r="E6" s="13">
        <f>COUNTIF('Lab03'!$F$4:$F$9,"Disponível")</f>
        <v>0</v>
      </c>
      <c r="F6" s="13">
        <f>COUNTIF('Lab05'!$F$4:$F$9,"Disponível")</f>
        <v>0</v>
      </c>
      <c r="G6" s="13">
        <f>COUNTIF('Lab06'!$F$4:$F$9,"Disponível")</f>
        <v>0</v>
      </c>
      <c r="H6" s="13">
        <f>COUNTIF('Lab04'!$F$4:$F$9,"Disponível")</f>
        <v>1</v>
      </c>
      <c r="I6" s="13">
        <f>COUNTIF('Lab08'!$F$4:$F$7,"Disponível")</f>
        <v>4</v>
      </c>
      <c r="J6" s="13" t="e">
        <f>COUNTIF('Lab09'!#REF!,"Disponível")</f>
        <v>#REF!</v>
      </c>
      <c r="K6" s="13">
        <f>COUNTIF('Lab10'!$F$4:$F$4,"Disponível")</f>
        <v>0</v>
      </c>
      <c r="L6" s="13">
        <f>COUNTIF('Lab11'!$F$6:$F$11,"Disponível")</f>
        <v>0</v>
      </c>
      <c r="M6" s="13">
        <f>COUNTIF('Lab12'!$F$4:$F$9,"Disponível")</f>
        <v>0</v>
      </c>
      <c r="N6" s="13">
        <f>COUNTIF('Lab13'!$F$4:$F$9,"Disponível")</f>
        <v>1</v>
      </c>
      <c r="O6" s="13">
        <f>COUNTIF('Lab14'!$F$4:$F$9,"Disponível")</f>
        <v>1</v>
      </c>
      <c r="P6" s="13">
        <f>COUNTIF('Lab15'!$F$4:$F$9,"Disponível")</f>
        <v>0</v>
      </c>
      <c r="Q6" s="13">
        <f>COUNTIF('Lab16'!$F$4:$F$9,"Disponível")</f>
        <v>1</v>
      </c>
    </row>
    <row r="7" spans="1:17" ht="15" customHeight="1">
      <c r="A7" s="15" t="s">
        <v>59</v>
      </c>
      <c r="B7" s="13">
        <f>COUNTIF('Lab01'!$G$4:$G$9,"Disponível")</f>
        <v>1</v>
      </c>
      <c r="C7" s="13">
        <f>COUNTIF('Lab02'!$G$4:$G$9,"Disponível")</f>
        <v>0</v>
      </c>
      <c r="D7" s="13">
        <f>COUNTIF('Lab03'!$G$4:$G$9,"Disponível")</f>
        <v>3</v>
      </c>
      <c r="E7" s="13">
        <f>COUNTIF('Lab04'!$G$4:$G$9,"Disponível")</f>
        <v>0</v>
      </c>
      <c r="F7" s="13">
        <f>COUNTIF('Lab05'!$G$4:$G$9,"Disponível")</f>
        <v>0</v>
      </c>
      <c r="G7" s="13">
        <f>COUNTIF('Lab06'!$G$4:$G$9,"Disponível")</f>
        <v>0</v>
      </c>
      <c r="H7" s="13">
        <f>COUNTIF('Lab07'!$G$4:$G$9,"Disponível")</f>
        <v>0</v>
      </c>
      <c r="I7" s="13">
        <f>COUNTIF('Lab08'!$G$7:$G$9,"Disponível")</f>
        <v>0</v>
      </c>
      <c r="J7" s="13">
        <f>COUNTIF('Lab09'!$G$7:$G$9,"Disponível")</f>
        <v>0</v>
      </c>
      <c r="K7" s="13">
        <f>COUNTIF('Lab10'!$G$4:$G$9,"Disponível")</f>
        <v>0</v>
      </c>
      <c r="L7" s="13">
        <f>COUNTIF('Lab11'!$G$6:$G$11,"Disponível")</f>
        <v>0</v>
      </c>
      <c r="M7" s="13">
        <f>COUNTIF('Lab12'!$G$4:$G$9,"Disponível")</f>
        <v>0</v>
      </c>
      <c r="N7" s="13">
        <f>COUNTIF('Lab13'!$G$4:$G$9,"Disponível")</f>
        <v>1</v>
      </c>
      <c r="O7" s="13">
        <f>COUNTIF('Lab14'!$G$4:$G$9,"Disponível")</f>
        <v>1</v>
      </c>
      <c r="P7" s="13">
        <f>COUNTIF('Lab15'!$G$4:$G$9,"Disponível")</f>
        <v>2</v>
      </c>
      <c r="Q7" s="13">
        <f>COUNTIF('Lab16'!$G$4:$G$9,"Disponível")</f>
        <v>0</v>
      </c>
    </row>
    <row r="8" spans="1:17" ht="15" hidden="1" customHeight="1">
      <c r="A8" s="15" t="s">
        <v>60</v>
      </c>
      <c r="B8" s="13">
        <f>COUNTIF('Lab01'!$H$4:$H$9,"Disponível")</f>
        <v>6</v>
      </c>
      <c r="C8" s="13">
        <f>COUNTIF('Lab02'!$H$4:$H$9,"Disponível")</f>
        <v>6</v>
      </c>
      <c r="D8" s="13">
        <f>COUNTIF('Lab03'!$H$4:$H$9,"Disponível")</f>
        <v>6</v>
      </c>
      <c r="E8" s="13">
        <f>COUNTIF('Lab04'!$H$4:$H$9,"Disponível")</f>
        <v>6</v>
      </c>
      <c r="F8" s="13">
        <f>COUNTIF('Lab05'!$H$4:$H$9,"Disponível")</f>
        <v>6</v>
      </c>
      <c r="G8" s="13">
        <f>COUNTIF('Lab06'!$H$4:$H$9,"Disponível")</f>
        <v>0</v>
      </c>
      <c r="H8" s="13">
        <f>COUNTIF('Lab07'!$H$4:$H$9,"Disponível")</f>
        <v>6</v>
      </c>
      <c r="I8" s="13">
        <f>COUNTIF('Lab08'!$H$4:$H$9,"Disponível")</f>
        <v>6</v>
      </c>
      <c r="J8" s="13">
        <f>COUNTIF('Lab09'!$H$4:$H$9,"Disponível")</f>
        <v>6</v>
      </c>
      <c r="K8" s="13">
        <f>COUNTIF('Lab10'!$H$4:$H$9,"Disponível")</f>
        <v>6</v>
      </c>
      <c r="L8" s="13">
        <f>COUNTIF('Lab11'!$H$6:$H$11,"Disponível")</f>
        <v>6</v>
      </c>
      <c r="M8" s="13">
        <f>COUNTIF('Lab12'!$H$4:$H$9,"Disponível")</f>
        <v>6</v>
      </c>
      <c r="N8" s="13">
        <f>COUNTIF('Lab13'!$H$4:$H$9,"Disponível")</f>
        <v>6</v>
      </c>
      <c r="O8" s="13">
        <f>COUNTIF('Lab14'!$H$4:$H$9,"Disponível")</f>
        <v>6</v>
      </c>
      <c r="P8" s="13">
        <f>COUNTIF('Lab15'!$H$4:$H$9,"Disponível")</f>
        <v>6</v>
      </c>
      <c r="Q8" s="13">
        <f>COUNTIF('Lab16'!$H$4:$H$9,"Disponível")</f>
        <v>6</v>
      </c>
    </row>
    <row r="9" spans="1:17" ht="15" customHeight="1" thickBot="1"/>
    <row r="10" spans="1:17" ht="15" customHeight="1" thickBot="1">
      <c r="A10" s="11" t="s">
        <v>63</v>
      </c>
      <c r="B10" s="16" t="s">
        <v>39</v>
      </c>
      <c r="C10" s="16" t="s">
        <v>40</v>
      </c>
      <c r="D10" s="16" t="s">
        <v>41</v>
      </c>
      <c r="E10" s="16" t="s">
        <v>42</v>
      </c>
      <c r="F10" s="16" t="s">
        <v>43</v>
      </c>
      <c r="G10" s="16" t="s">
        <v>44</v>
      </c>
      <c r="H10" s="16" t="s">
        <v>45</v>
      </c>
      <c r="I10" s="16" t="s">
        <v>46</v>
      </c>
      <c r="J10" s="16" t="s">
        <v>47</v>
      </c>
      <c r="K10" s="16" t="s">
        <v>48</v>
      </c>
      <c r="L10" s="16" t="s">
        <v>49</v>
      </c>
      <c r="M10" s="16" t="s">
        <v>50</v>
      </c>
      <c r="N10" s="16" t="s">
        <v>51</v>
      </c>
      <c r="O10" s="16" t="s">
        <v>52</v>
      </c>
      <c r="P10" s="16" t="s">
        <v>53</v>
      </c>
      <c r="Q10" s="17" t="s">
        <v>54</v>
      </c>
    </row>
    <row r="11" spans="1:17" ht="15" customHeight="1">
      <c r="A11" s="14" t="s">
        <v>55</v>
      </c>
      <c r="B11" s="12">
        <f>COUNTIF('Lab01'!$C$11:$C$16,"Disponível")</f>
        <v>0</v>
      </c>
      <c r="C11" s="12">
        <f>COUNTIF('Lab02'!$C$11:$C$16,"Disponível")</f>
        <v>1</v>
      </c>
      <c r="D11" s="12">
        <f>COUNTIF('Lab03'!$C$11:$C$16,"Disponível")</f>
        <v>0</v>
      </c>
      <c r="E11" s="12">
        <f>COUNTIF('Lab04'!$C$11:$C$16,"Disponível")</f>
        <v>0</v>
      </c>
      <c r="F11" s="12">
        <f>COUNTIF('Lab05'!$C$11:$C$16,"Disponível")</f>
        <v>0</v>
      </c>
      <c r="G11" s="12">
        <f>COUNTIF('Lab06'!$C$11:$C$16,"Disponível")</f>
        <v>0</v>
      </c>
      <c r="H11" s="12">
        <f>COUNTIF('Lab07'!$C$11:$C$16,"Disponível")</f>
        <v>2</v>
      </c>
      <c r="I11" s="12">
        <f>COUNTIF('Lab08'!$C$11:$C$16,"Disponível")</f>
        <v>3</v>
      </c>
      <c r="J11" s="12">
        <f>COUNTIF('Lab09'!$C$11:$C$14,"Disponível")</f>
        <v>0</v>
      </c>
      <c r="K11" s="12">
        <f>COUNTIF('Lab10'!$C$11:$C$16,"Disponível")</f>
        <v>0</v>
      </c>
      <c r="L11" s="12">
        <f>COUNTIF('Lab11'!$C$13:$C$18,"Disponível")</f>
        <v>0</v>
      </c>
      <c r="M11" s="12">
        <f>COUNTIF('Lab12'!$C$11:$C$16,"Disponível")</f>
        <v>0</v>
      </c>
      <c r="N11" s="12">
        <f>COUNTIF('Lab13'!$C$11:$C$16,"Disponível")</f>
        <v>1</v>
      </c>
      <c r="O11" s="12">
        <f>COUNTIF('Lab14'!$C$11:$C$16,"Disponível")</f>
        <v>0</v>
      </c>
      <c r="P11" s="12">
        <f>COUNTIF('Lab15'!$C$11:$C$16,"Disponível")</f>
        <v>4</v>
      </c>
      <c r="Q11" s="12">
        <f>COUNTIF('Lab16'!$C$11:$C$16,"Disponível")</f>
        <v>3</v>
      </c>
    </row>
    <row r="12" spans="1:17" ht="15" customHeight="1">
      <c r="A12" s="15" t="s">
        <v>56</v>
      </c>
      <c r="B12" s="13">
        <f>COUNTIF('Lab01'!$D$11:$D$16,"Disponível")</f>
        <v>0</v>
      </c>
      <c r="C12" s="13">
        <f>COUNTIF('Lab02'!$E$11:$E$16,"Disponível")</f>
        <v>0</v>
      </c>
      <c r="D12" s="13">
        <f>COUNTIF('Lab03'!$D$11:$D$16,"Disponível")</f>
        <v>0</v>
      </c>
      <c r="E12" s="13">
        <f>COUNTIF('Lab03'!$D$11:$D$16,"Disponível")</f>
        <v>0</v>
      </c>
      <c r="F12" s="13">
        <f>COUNTIF('Lab05'!$D$11:$D$16,"Disponível")</f>
        <v>0</v>
      </c>
      <c r="G12" s="13">
        <f>COUNTIF('Lab06'!$D$11:$D$16,"Disponível")</f>
        <v>0</v>
      </c>
      <c r="H12" s="13">
        <f>COUNTIF('Lab07'!$D$11:$D$16,"Disponível")</f>
        <v>0</v>
      </c>
      <c r="I12" s="13">
        <f>COUNTIF('Lab08'!$D$11:$D$16,"Disponível")</f>
        <v>3</v>
      </c>
      <c r="J12" s="13">
        <f>COUNTIF('Lab09'!$D$11:$D$16,"Disponível")</f>
        <v>6</v>
      </c>
      <c r="K12" s="13">
        <f>COUNTIF('Lab10'!$D$11:$D$16,"Disponível")</f>
        <v>0</v>
      </c>
      <c r="L12" s="13">
        <f>COUNTIF('Lab11'!$D$13:$D$18,"Disponível")</f>
        <v>0</v>
      </c>
      <c r="M12" s="13">
        <f>COUNTIF('Lab12'!$D$11:$D$16,"Disponível")</f>
        <v>0</v>
      </c>
      <c r="N12" s="13">
        <f>COUNTIF('Lab13'!$D$11:$D$16,"Disponível")</f>
        <v>0</v>
      </c>
      <c r="O12" s="13">
        <f>COUNTIF('Lab14'!$D$11:$D$16,"Disponível")</f>
        <v>0</v>
      </c>
      <c r="P12" s="13">
        <f>COUNTIF('Lab15'!$D$11:$D$16,"Disponível")</f>
        <v>2</v>
      </c>
      <c r="Q12" s="13">
        <f>COUNTIF('Lab16'!$D$11:$D$16,"Disponível")</f>
        <v>1</v>
      </c>
    </row>
    <row r="13" spans="1:17" ht="15" customHeight="1">
      <c r="A13" s="15" t="s">
        <v>57</v>
      </c>
      <c r="B13" s="13">
        <f>COUNTIF('Lab01'!$E$11:$E$16,"Disponível")</f>
        <v>0</v>
      </c>
      <c r="C13" s="13" t="e">
        <f>COUNTIF('Lab02'!#REF!,"Disponível")</f>
        <v>#REF!</v>
      </c>
      <c r="D13" s="13">
        <f>COUNTIF('Lab03'!$E$11:$E$16,"Disponível")</f>
        <v>0</v>
      </c>
      <c r="E13" s="13">
        <f>COUNTIF('Lab04'!$E$11:$E$16,"Disponível")</f>
        <v>2</v>
      </c>
      <c r="F13" s="13">
        <f>COUNTIF('Lab05'!$E$11:$E$16,"Disponível")</f>
        <v>0</v>
      </c>
      <c r="G13" s="13">
        <f>COUNTIF('Lab06'!$E$11:$E$16,"Disponível")</f>
        <v>0</v>
      </c>
      <c r="H13" s="13">
        <f>COUNTIF('Lab07'!$E$11:$E$16,"Disponível")</f>
        <v>2</v>
      </c>
      <c r="I13" s="13">
        <f>COUNTIF('Lab08'!$E$11:$E$16,"Disponível")</f>
        <v>0</v>
      </c>
      <c r="J13" s="13">
        <f>COUNTIF('Lab09'!$E$11:$E$16,"Disponível")</f>
        <v>0</v>
      </c>
      <c r="K13" s="13">
        <f>COUNTIF('Lab11'!$E$13:$E$18,"Disponível")</f>
        <v>0</v>
      </c>
      <c r="L13" s="13">
        <f>COUNTIF('Lab11'!$E$13:$E$18,"Disponível")</f>
        <v>0</v>
      </c>
      <c r="M13" s="13">
        <f>COUNTIF('Lab01'!$E$11:$E$16,"Disponível")</f>
        <v>0</v>
      </c>
      <c r="N13" s="13">
        <f>COUNTIF('Lab13'!$E$11:$E$16,"Disponível")</f>
        <v>0</v>
      </c>
      <c r="O13" s="13">
        <f>COUNTIF('Lab14'!$E$11:$E$14,"Disponível")</f>
        <v>1</v>
      </c>
      <c r="P13" s="13">
        <f>COUNTIF('Lab15'!$E$11:$E$16,"Disponível")</f>
        <v>1</v>
      </c>
      <c r="Q13" s="13">
        <f>COUNTIF('Lab16'!$E$11:$E$16,"Disponível")</f>
        <v>3</v>
      </c>
    </row>
    <row r="14" spans="1:17" ht="15" customHeight="1">
      <c r="A14" s="15" t="s">
        <v>58</v>
      </c>
      <c r="B14" s="13">
        <f>COUNTIF('Lab01'!$F$11:$F$16,"Disponível")</f>
        <v>0</v>
      </c>
      <c r="C14" s="13">
        <f>COUNTIF('Lab02'!$F$11:$F$16,"Disponível")</f>
        <v>0</v>
      </c>
      <c r="D14" s="13">
        <f>COUNTIF('Lab03'!$F$11:$F$16,"Disponível")</f>
        <v>0</v>
      </c>
      <c r="E14" s="13">
        <f>COUNTIF('Lab04'!$F$11:$F$16,"Disponível")</f>
        <v>0</v>
      </c>
      <c r="F14" s="13">
        <f>COUNTIF('Lab05'!$F$11:$F$16,"Disponível")</f>
        <v>6</v>
      </c>
      <c r="G14" s="13">
        <f>COUNTIF('Lab06'!$F$11:$F$16,"Disponível")</f>
        <v>0</v>
      </c>
      <c r="H14" s="13">
        <f>COUNTIF('Lab07'!$F$11:$F$16,"Disponível")</f>
        <v>0</v>
      </c>
      <c r="I14" s="13">
        <f>COUNTIF('Lab08'!$F$11:$F$16,"Disponível")</f>
        <v>3</v>
      </c>
      <c r="J14" s="13">
        <f>COUNTIF('Lab09'!$F$11:$F$14,"Disponível")</f>
        <v>0</v>
      </c>
      <c r="K14" s="13">
        <f>COUNTIF('Lab10'!$F$11:$F$16,"Disponível")</f>
        <v>0</v>
      </c>
      <c r="L14" s="13">
        <f>COUNTIF('Lab11'!$F$13:$F$18,"Disponível")</f>
        <v>0</v>
      </c>
      <c r="M14" s="13">
        <f>COUNTIF('Lab12'!$F$11:$F$16,"Disponível")</f>
        <v>0</v>
      </c>
      <c r="N14" s="13">
        <f>COUNTIF('Lab13'!$F$11:$F$16,"Disponível")</f>
        <v>0</v>
      </c>
      <c r="O14" s="13">
        <f>COUNTIF('Lab14'!$F$11:$F$16,"Disponível")</f>
        <v>4</v>
      </c>
      <c r="P14" s="13">
        <f>COUNTIF('Lab15'!$F$11:$F$16,"Disponível")</f>
        <v>0</v>
      </c>
      <c r="Q14" s="13">
        <f>COUNTIF('Lab16'!$F$11:$F$16,"Disponível")</f>
        <v>6</v>
      </c>
    </row>
    <row r="15" spans="1:17" ht="15" customHeight="1">
      <c r="A15" s="15" t="s">
        <v>59</v>
      </c>
      <c r="B15" s="13">
        <f>COUNTIF('Lab01'!$G$11:$G$16,"Disponível")</f>
        <v>0</v>
      </c>
      <c r="C15" s="13">
        <f>COUNTIF('Lab02'!$G$11:$G$16,"Disponível")</f>
        <v>0</v>
      </c>
      <c r="D15" s="13">
        <f>COUNTIF('Lab03'!$G$11:$G$16,"Disponível")</f>
        <v>0</v>
      </c>
      <c r="E15" s="13">
        <f>COUNTIF('Lab04'!$G$11:$G$16,"Disponível")</f>
        <v>6</v>
      </c>
      <c r="F15" s="13">
        <f>COUNTIF('Lab05'!$G$11:$G$16,"Disponível")</f>
        <v>0</v>
      </c>
      <c r="G15" s="13">
        <f>COUNTIF('Lab06'!$G$11:$G$16,"Disponível")</f>
        <v>0</v>
      </c>
      <c r="H15" s="13">
        <f>COUNTIF('Lab07'!$G$11:$G$16,"Disponível")</f>
        <v>4</v>
      </c>
      <c r="I15" s="13">
        <f>COUNTIF('Lab08'!$G$11:$G$16,"Disponível")</f>
        <v>0</v>
      </c>
      <c r="J15" s="13">
        <f>COUNTIF('Lab09'!$G$13:$G$16,"Disponível")</f>
        <v>2</v>
      </c>
      <c r="K15" s="13">
        <f>COUNTIF('Lab10'!$G$11:$G$16,"Disponível")</f>
        <v>0</v>
      </c>
      <c r="L15" s="13">
        <f>COUNTIF('Lab11'!$G$13:$G$18,"Disponível")</f>
        <v>0</v>
      </c>
      <c r="M15" s="13">
        <f>COUNTIF('Lab12'!$G$11:$G$16,"Disponível")</f>
        <v>0</v>
      </c>
      <c r="N15" s="13">
        <f>COUNTIF('Lab13'!$G$11:$G$16,"Disponível")</f>
        <v>1</v>
      </c>
      <c r="O15" s="13">
        <f>COUNTIF('Lab14'!$G$11:$G$16,"Disponível")</f>
        <v>2</v>
      </c>
      <c r="P15" s="13">
        <f>COUNTIF('Lab15'!$G$11:$G$16,"Disponível")</f>
        <v>2</v>
      </c>
      <c r="Q15" s="13">
        <f>COUNTIF('Lab16'!$G$13:$G$16,"Disponível")</f>
        <v>0</v>
      </c>
    </row>
    <row r="16" spans="1:17" ht="15" customHeight="1" thickBot="1"/>
    <row r="17" spans="1:17" ht="15" customHeight="1" thickBot="1">
      <c r="A17" s="11" t="s">
        <v>30</v>
      </c>
      <c r="B17" s="16" t="s">
        <v>39</v>
      </c>
      <c r="C17" s="16" t="s">
        <v>40</v>
      </c>
      <c r="D17" s="16" t="s">
        <v>41</v>
      </c>
      <c r="E17" s="16" t="s">
        <v>42</v>
      </c>
      <c r="F17" s="16" t="s">
        <v>43</v>
      </c>
      <c r="G17" s="16" t="s">
        <v>44</v>
      </c>
      <c r="H17" s="16" t="s">
        <v>45</v>
      </c>
      <c r="I17" s="16" t="s">
        <v>46</v>
      </c>
      <c r="J17" s="16" t="s">
        <v>47</v>
      </c>
      <c r="K17" s="16" t="s">
        <v>48</v>
      </c>
      <c r="L17" s="16" t="s">
        <v>49</v>
      </c>
      <c r="M17" s="16" t="s">
        <v>50</v>
      </c>
      <c r="N17" s="16" t="s">
        <v>51</v>
      </c>
      <c r="O17" s="16" t="s">
        <v>52</v>
      </c>
      <c r="P17" s="16" t="s">
        <v>53</v>
      </c>
      <c r="Q17" s="17" t="s">
        <v>54</v>
      </c>
    </row>
    <row r="18" spans="1:17" ht="15" customHeight="1">
      <c r="A18" s="14" t="s">
        <v>55</v>
      </c>
      <c r="B18" s="12">
        <f>COUNTIF('Lab01'!$C$18:$C$22,"Disponível")</f>
        <v>0</v>
      </c>
      <c r="C18" s="12">
        <f>COUNTIF('Lab02'!$C$18:$C$22,"Disponível")</f>
        <v>0</v>
      </c>
      <c r="D18" s="12">
        <f>COUNTIF('Lab05'!$C$18:$C$22,"Disponível")</f>
        <v>0</v>
      </c>
      <c r="E18" s="12">
        <f>COUNTIF('Lab04'!$C$18:$C$22,"Disponível")</f>
        <v>0</v>
      </c>
      <c r="F18" s="12" t="e">
        <f>COUNTIF('Lab05'!#REF!,"Disponível")</f>
        <v>#REF!</v>
      </c>
      <c r="G18" s="12">
        <f>COUNTIF('Lab06'!$C$18:$C$22,"Disponível")</f>
        <v>0</v>
      </c>
      <c r="H18" s="12">
        <f>COUNTIF('Lab07'!$C$18:$C$22,"Disponível")</f>
        <v>3</v>
      </c>
      <c r="I18" s="12">
        <f>COUNTIF('Lab08'!$C$18:$C$22,"Disponível")</f>
        <v>3</v>
      </c>
      <c r="J18" s="12">
        <f>COUNTIF('Lab09'!$C$18:$C$22,"Disponível")</f>
        <v>0</v>
      </c>
      <c r="K18" s="12">
        <f>COUNTIF('Lab10'!$C$18:$C$21,"Disponível")</f>
        <v>0</v>
      </c>
      <c r="L18" s="12">
        <f>COUNTIF('Lab11'!$C$20:$C$24,"Disponível")</f>
        <v>0</v>
      </c>
      <c r="M18" s="12">
        <f>COUNTIF('Lab12'!$C$18:$C$22,"Disponível")</f>
        <v>0</v>
      </c>
      <c r="N18" s="12">
        <f>COUNTIF('Lab13'!$C$21:$C$22,"Disponível")</f>
        <v>0</v>
      </c>
      <c r="O18" s="12">
        <f>COUNTIF('Lab14'!$C$18:$C$22,"Disponível")</f>
        <v>0</v>
      </c>
      <c r="P18" s="12">
        <f>COUNTIF('Lab15'!$C$21:$C$22,"Disponível")</f>
        <v>0</v>
      </c>
      <c r="Q18" s="12">
        <f>COUNTIF('Lab16'!$C$21:$C$22,"Disponível")</f>
        <v>0</v>
      </c>
    </row>
    <row r="19" spans="1:17" ht="15" customHeight="1">
      <c r="A19" s="15" t="s">
        <v>56</v>
      </c>
      <c r="B19" s="13">
        <f>COUNTIF('Lab03'!$D$18:$D$22,"Disponível")</f>
        <v>0</v>
      </c>
      <c r="C19" s="13">
        <f>COUNTIF('Lab02'!$D$18:$D$22,"Disponível")</f>
        <v>0</v>
      </c>
      <c r="D19" s="13">
        <f>COUNTIF('Lab04'!$D$18:$D$22,"Disponível")</f>
        <v>0</v>
      </c>
      <c r="E19" s="13" t="e">
        <f>COUNTIF('Lab03'!#REF!,"Disponível")</f>
        <v>#REF!</v>
      </c>
      <c r="F19" s="13">
        <f>COUNTIF('Lab05'!$D$18:$D$22,"Disponível")</f>
        <v>0</v>
      </c>
      <c r="G19" s="13">
        <f>COUNTIF('Lab06'!$D$18:$D$22,"Disponível")</f>
        <v>0</v>
      </c>
      <c r="H19" s="13">
        <f>COUNTIF('Lab07'!$D$18:$D$22,"Disponível")</f>
        <v>5</v>
      </c>
      <c r="I19" s="13">
        <f>COUNTIF('Lab08'!$D$18:$D$22,"Disponível")</f>
        <v>5</v>
      </c>
      <c r="J19" s="13">
        <f>COUNTIF('Lab09'!$D$18:$D$22,"Disponível")</f>
        <v>0</v>
      </c>
      <c r="K19" s="13">
        <f>COUNTIF('Lab10'!$D$18:$D$22,"Disponível")</f>
        <v>0</v>
      </c>
      <c r="L19" s="13">
        <f>COUNTIF('Lab11'!$D$20:$D$24,"Disponível")</f>
        <v>0</v>
      </c>
      <c r="M19" s="13">
        <f>COUNTIF('Lab12'!$D$18:$D$22,"Disponível")</f>
        <v>0</v>
      </c>
      <c r="N19" s="13">
        <f>COUNTIF('Lab13'!$D$18:$D$22,"Disponível")</f>
        <v>0</v>
      </c>
      <c r="O19" s="13">
        <f>COUNTIF('Lab16'!$D$18:$D$22,"Disponível")</f>
        <v>0</v>
      </c>
      <c r="P19" s="13">
        <f>COUNTIF('Lab15'!$D$18:$D$22,"Disponível")</f>
        <v>2</v>
      </c>
      <c r="Q19" s="13" t="e">
        <f>COUNTIF('Lab16'!#REF!,"Disponível")</f>
        <v>#REF!</v>
      </c>
    </row>
    <row r="20" spans="1:17" ht="15" customHeight="1">
      <c r="A20" s="15" t="s">
        <v>57</v>
      </c>
      <c r="B20" s="13">
        <f>COUNTIF('Lab01'!$E$18:$E$22,"Disponível")</f>
        <v>0</v>
      </c>
      <c r="C20" s="13">
        <f>COUNTIF('Lab02'!$E$18:$E$22,"Disponível")</f>
        <v>2</v>
      </c>
      <c r="D20" s="13">
        <f>COUNTIF('Lab03'!$E$18:$E$19,"Disponível")</f>
        <v>0</v>
      </c>
      <c r="E20" s="13">
        <f>COUNTIF('Lab04'!$E$18:$E$22,"Disponível")</f>
        <v>0</v>
      </c>
      <c r="F20" s="13">
        <f>COUNTIF('Lab05'!$E$18:$E$19,"Disponível")</f>
        <v>0</v>
      </c>
      <c r="G20" s="13">
        <f>COUNTIF('Lab06'!$E$18:$E$22,"Disponível")</f>
        <v>0</v>
      </c>
      <c r="H20" s="13">
        <f>COUNTIF('Lab07'!$E$18:$E$22,"Disponível")</f>
        <v>3</v>
      </c>
      <c r="I20" s="13">
        <f>COUNTIF('Lab08'!$E$18:$E$22,"Disponível")</f>
        <v>3</v>
      </c>
      <c r="J20" s="13">
        <f>COUNTIF('Lab09'!$E$18:$E$22,"Disponível")</f>
        <v>0</v>
      </c>
      <c r="K20" s="13">
        <f>COUNTIF('Lab10'!$E$18:$E$22,"Disponível")</f>
        <v>0</v>
      </c>
      <c r="L20" s="13">
        <f>COUNTIF('Lab11'!$E$20:$E$24,"Disponível")</f>
        <v>0</v>
      </c>
      <c r="M20" s="13">
        <f>COUNTIF('Lab12'!$E$18:$E$22,"Disponível")</f>
        <v>0</v>
      </c>
      <c r="N20" s="13">
        <f>COUNTIF('Lab13'!$E$18:$E$22,"Disponível")</f>
        <v>0</v>
      </c>
      <c r="O20" s="13">
        <f>COUNTIF('Lab14'!$E$18:$E$22,"Disponível")</f>
        <v>0</v>
      </c>
      <c r="P20" s="13">
        <f>COUNTIF('Lab15'!$E$19:$E$22,"Disponível")</f>
        <v>0</v>
      </c>
      <c r="Q20" s="13">
        <f>COUNTIF('Lab16'!$E$18:$E$22,"Disponível")</f>
        <v>0</v>
      </c>
    </row>
    <row r="21" spans="1:17" ht="15" customHeight="1">
      <c r="A21" s="15" t="s">
        <v>58</v>
      </c>
      <c r="B21" s="13">
        <f>COUNTIF('Lab09'!$F$18:$F$22,"Disponível")</f>
        <v>0</v>
      </c>
      <c r="C21" s="13">
        <f>COUNTIF('Lab02'!$F$18:$F$22,"Disponível")</f>
        <v>0</v>
      </c>
      <c r="D21" s="13">
        <f>COUNTIF('Lab04'!$F$18:$F$22,"Disponível")</f>
        <v>0</v>
      </c>
      <c r="E21" s="13" t="e">
        <f>COUNTIF('Lab03'!#REF!,"Disponível")</f>
        <v>#REF!</v>
      </c>
      <c r="F21" s="13">
        <f>COUNTIF('Lab05'!$F$18:$F$22,"Disponível")</f>
        <v>0</v>
      </c>
      <c r="G21" s="13">
        <f>COUNTIF('Lab06'!$F$18:$F$22,"Disponível")</f>
        <v>0</v>
      </c>
      <c r="H21" s="13">
        <f>COUNTIF('Lab07'!$F$18:$F$22,"Disponível")</f>
        <v>2</v>
      </c>
      <c r="I21" s="13">
        <f>COUNTIF('Lab08'!$F$18:$F$22,"Disponível")</f>
        <v>0</v>
      </c>
      <c r="J21" s="13">
        <f>COUNTIF('Lab09'!$F$18:$F$22,"Disponível")</f>
        <v>0</v>
      </c>
      <c r="K21" s="13">
        <f>COUNTIF('Lab10'!$F$18:$F$22,"Disponível")</f>
        <v>0</v>
      </c>
      <c r="L21" s="13">
        <f>COUNTIF('Lab03'!$F$18:$F$22,"Disponível")</f>
        <v>0</v>
      </c>
      <c r="M21" s="13">
        <f>COUNTIF('Lab12'!$F$18:$F$22,"Disponível")</f>
        <v>0</v>
      </c>
      <c r="N21" s="13">
        <f>COUNTIF('Lab13'!$F$18:$F$22,"Disponível")</f>
        <v>0</v>
      </c>
      <c r="O21" s="13">
        <f>COUNTIF('Lab14'!$F$18:$F$22,"Disponível")</f>
        <v>0</v>
      </c>
      <c r="P21" s="13">
        <f>COUNTIF('Lab15'!$F$18:$F$22,"Disponível")</f>
        <v>0</v>
      </c>
      <c r="Q21" s="13">
        <f>COUNTIF('Lab16'!$F$18:$F$22,"Disponível")</f>
        <v>0</v>
      </c>
    </row>
    <row r="22" spans="1:17" ht="15" customHeight="1">
      <c r="A22" s="15" t="s">
        <v>59</v>
      </c>
      <c r="B22" s="13">
        <f>COUNTIF('Lab01'!$G$18:$G$22,"Disponível")</f>
        <v>0</v>
      </c>
      <c r="C22" s="13">
        <f>COUNTIF('Lab02'!$G$18:$G$22,"Disponível")</f>
        <v>3</v>
      </c>
      <c r="D22" s="13">
        <f>COUNTIF('Lab03'!$G$18:$G$22,"Disponível")</f>
        <v>0</v>
      </c>
      <c r="E22" s="13">
        <f>COUNTIF('Lab04'!$G$18:$G$19,"Disponível")</f>
        <v>0</v>
      </c>
      <c r="F22" s="13">
        <f>COUNTIF('Lab05'!$G$18:$G$22,"Disponível")</f>
        <v>0</v>
      </c>
      <c r="G22" s="13">
        <f>COUNTIF('Lab06'!$G$18:$G$22,"Disponível")</f>
        <v>0</v>
      </c>
      <c r="H22" s="13">
        <f>COUNTIF('Lab07'!$G$18:$G$22,"Disponível")</f>
        <v>3</v>
      </c>
      <c r="I22" s="13">
        <f>COUNTIF('Lab08'!$G$18:$G$22,"Disponível")</f>
        <v>0</v>
      </c>
      <c r="J22" s="13">
        <f>COUNTIF('Lab02'!$G$18:$G$22,"Disponível")</f>
        <v>3</v>
      </c>
      <c r="K22" s="13">
        <f>COUNTIF('Lab10'!$G$18:$G$22,"Disponível")</f>
        <v>0</v>
      </c>
      <c r="L22" s="13">
        <f>COUNTIF('Lab11'!$G$20:$G$24,"Disponível")</f>
        <v>0</v>
      </c>
      <c r="M22" s="13">
        <f>COUNTIF('Lab12'!$G$18:$G$22,"Disponível")</f>
        <v>0</v>
      </c>
      <c r="N22" s="13">
        <f>COUNTIF('Lab13'!$G$18:$G$22,"Disponível")</f>
        <v>0</v>
      </c>
      <c r="O22" s="13">
        <f>COUNTIF('Lab14'!$G$18:$G$20,"Disponível")</f>
        <v>0</v>
      </c>
      <c r="P22" s="13">
        <f>COUNTIF('Lab15'!$G$18:$G$22,"Disponível")</f>
        <v>0</v>
      </c>
      <c r="Q22" s="13">
        <f>COUNTIF('Lab16'!$G$18:$G$22,"Disponível")</f>
        <v>0</v>
      </c>
    </row>
  </sheetData>
  <phoneticPr fontId="6" type="noConversion"/>
  <conditionalFormatting sqref="B3:Q8">
    <cfRule type="colorScale" priority="5">
      <colorScale>
        <cfvo type="min" val="0"/>
        <cfvo type="max" val="0"/>
        <color rgb="FFFF0000"/>
        <color theme="9" tint="-0.249977111117893"/>
      </colorScale>
    </cfRule>
    <cfRule type="cellIs" dxfId="37" priority="6" stopIfTrue="1" operator="equal">
      <formula>6</formula>
    </cfRule>
  </conditionalFormatting>
  <conditionalFormatting sqref="B18:Q22">
    <cfRule type="colorScale" priority="9">
      <colorScale>
        <cfvo type="min" val="0"/>
        <cfvo type="max" val="0"/>
        <color rgb="FFFF0000"/>
        <color theme="9" tint="-0.249977111117893"/>
      </colorScale>
    </cfRule>
    <cfRule type="cellIs" dxfId="36" priority="10" stopIfTrue="1" operator="equal">
      <formula>6</formula>
    </cfRule>
  </conditionalFormatting>
  <conditionalFormatting sqref="B11:Q15">
    <cfRule type="colorScale" priority="11">
      <colorScale>
        <cfvo type="min" val="0"/>
        <cfvo type="max" val="0"/>
        <color rgb="FFFF0000"/>
        <color theme="9" tint="-0.249977111117893"/>
      </colorScale>
    </cfRule>
    <cfRule type="cellIs" dxfId="35" priority="12" stopIfTrue="1" operator="equal">
      <formula>6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B1:R40"/>
  <sheetViews>
    <sheetView topLeftCell="A16" workbookViewId="0">
      <selection activeCell="C19" sqref="C19"/>
    </sheetView>
  </sheetViews>
  <sheetFormatPr defaultRowHeight="12.75"/>
  <cols>
    <col min="1" max="1" width="3.140625" style="52" customWidth="1"/>
    <col min="2" max="2" width="6.85546875" style="52" customWidth="1"/>
    <col min="3" max="3" width="11.5703125" style="52" customWidth="1"/>
    <col min="4" max="4" width="11.85546875" style="52" customWidth="1"/>
    <col min="5" max="5" width="10.42578125" style="52" customWidth="1"/>
    <col min="6" max="6" width="11.5703125" style="52" customWidth="1"/>
    <col min="7" max="7" width="12" style="52" customWidth="1"/>
    <col min="8" max="8" width="6.5703125" style="52" bestFit="1" customWidth="1"/>
    <col min="9" max="9" width="11.28515625" style="52" customWidth="1"/>
    <col min="10" max="10" width="11.140625" style="52" customWidth="1"/>
    <col min="11" max="11" width="15.5703125" style="52" customWidth="1"/>
    <col min="12" max="12" width="12.85546875" style="52" customWidth="1"/>
    <col min="13" max="13" width="13.85546875" style="52" customWidth="1"/>
    <col min="14" max="14" width="12.28515625" style="52" customWidth="1"/>
    <col min="15" max="15" width="11.5703125" style="52" customWidth="1"/>
    <col min="16" max="16" width="11.85546875" style="52" customWidth="1"/>
    <col min="17" max="17" width="14.42578125" style="52" customWidth="1"/>
    <col min="18" max="18" width="11.85546875" style="52" customWidth="1"/>
    <col min="19" max="16384" width="9.140625" style="52"/>
  </cols>
  <sheetData>
    <row r="1" spans="2:18" ht="27.75" customHeight="1" thickBot="1">
      <c r="B1" s="168" t="s">
        <v>103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2:18" ht="33" customHeight="1" thickBot="1">
      <c r="B2" s="11" t="s">
        <v>61</v>
      </c>
      <c r="C2" s="16" t="s">
        <v>39</v>
      </c>
      <c r="D2" s="16" t="s">
        <v>40</v>
      </c>
      <c r="E2" s="16" t="s">
        <v>41</v>
      </c>
      <c r="F2" s="16" t="s">
        <v>42</v>
      </c>
      <c r="G2" s="16" t="s">
        <v>43</v>
      </c>
      <c r="H2" s="16" t="s">
        <v>44</v>
      </c>
      <c r="I2" s="16" t="s">
        <v>45</v>
      </c>
      <c r="J2" s="16" t="s">
        <v>46</v>
      </c>
      <c r="K2" s="16" t="s">
        <v>47</v>
      </c>
      <c r="L2" s="16" t="s">
        <v>48</v>
      </c>
      <c r="M2" s="16" t="s">
        <v>49</v>
      </c>
      <c r="N2" s="16" t="s">
        <v>50</v>
      </c>
      <c r="O2" s="16" t="s">
        <v>51</v>
      </c>
      <c r="P2" s="16" t="s">
        <v>52</v>
      </c>
      <c r="Q2" s="16" t="s">
        <v>53</v>
      </c>
      <c r="R2" s="17" t="s">
        <v>54</v>
      </c>
    </row>
    <row r="3" spans="2:18" s="112" customFormat="1" ht="63.75">
      <c r="B3" s="108" t="s">
        <v>55</v>
      </c>
      <c r="C3" s="109" t="str">
        <f>CONCATENATE('Lab01'!C5,"=&gt;  ",'Lab01'!C8)</f>
        <v>Disponível=&gt;  Disponível</v>
      </c>
      <c r="D3" s="109" t="str">
        <f>CONCATENATE('Lab02'!C5,"=&gt; ",'Lab02'!C8)</f>
        <v>Disponível=&gt; L6AD1 - JORGE</v>
      </c>
      <c r="E3" s="102" t="str">
        <f>CONCATENATE('Lab03'!C4," ",'Lab03'!C8)</f>
        <v>Disponível Monitoria QUIMICA - OSMAR</v>
      </c>
      <c r="F3" s="109" t="e">
        <f>CONCATENATE('Lab04'!C5,"=&gt; ",'Lab04'!#REF!)</f>
        <v>#REF!</v>
      </c>
      <c r="G3" s="109" t="str">
        <f>CONCATENATE('Lab05'!C5,"=&gt; ",'Lab05'!C8)</f>
        <v>Disponível=&gt; PJI - 213 - ANSELMO</v>
      </c>
      <c r="H3" s="99" t="s">
        <v>112</v>
      </c>
      <c r="I3" s="109" t="str">
        <f>CONCATENATE('Lab07'!C5,"=&gt; ",'Lab07'!C8)</f>
        <v>Disponível=&gt; 111  Marques</v>
      </c>
      <c r="J3" s="109" t="str">
        <f>CONCATENATE('Lab08'!C6,"=&gt;",'Lab08'!C8)</f>
        <v>IG2M2 Claudia=&gt;210 Fujita</v>
      </c>
      <c r="K3" s="109" t="str">
        <f>CONCATENATE('Lab09'!C5,"=&gt;",'Lab09'!C8)</f>
        <v>Disponível=&gt;</v>
      </c>
      <c r="L3" s="110" t="str">
        <f>CONCATENATE('Lab10'!C5,"=&gt;",'Lab10'!C8)</f>
        <v>Coordenação - Miyuki=&gt;L2MO1 - ALICE</v>
      </c>
      <c r="M3" s="110" t="str">
        <f>CONCATENATE('Lab11'!C7,"=&gt;",'Lab11'!C10)</f>
        <v>Monitoria - LOGINT - Dario=&gt;Monitoria - LOGINT - Dario</v>
      </c>
      <c r="N3" s="111" t="str">
        <f>CONCATENATE('Lab12'!C5,"=&gt;",'Lab12'!C8)</f>
        <v>Coordenação Pós=&gt;Coordenação Pós</v>
      </c>
      <c r="O3" s="99" t="str">
        <f>CONCATENATE('Lab13'!C5,"=&gt;",'Lab13'!C8)</f>
        <v>B1CT2 - SANTANA=&gt;B1SG2 - SANTANA</v>
      </c>
      <c r="P3" s="99" t="str">
        <f>CONCATENATE('Lab14'!C5,"=&gt;",'Lab14'!C8)</f>
        <v>EDDA2  - VIANA=&gt;EDDA2  - VIANA</v>
      </c>
      <c r="Q3" s="109" t="str">
        <f>CONCATENATE('Lab15'!C5,"=&gt;",'Lab15'!C6,"=&gt;","=&gt;",'Lab15'!C8)</f>
        <v>Disponível=&gt;=&gt;=&gt;Disponível</v>
      </c>
      <c r="R3" s="109" t="str">
        <f>CONCATENATE('Lab16'!C5,"=&gt;",'Lab16'!C8)</f>
        <v>K8 - OSMAR=&gt;312 Osmar</v>
      </c>
    </row>
    <row r="4" spans="2:18" s="112" customFormat="1" ht="63" customHeight="1">
      <c r="B4" s="113" t="s">
        <v>56</v>
      </c>
      <c r="C4" s="104" t="str">
        <f>CONCATENATE('Lab01'!D5," =&gt; ",'Lab01'!D8)</f>
        <v>LG2A2 - DANIEL =&gt; LG2A2 - DANIEL</v>
      </c>
      <c r="D4" s="104" t="str">
        <f>CONCATENATE('Lab02'!D5,"=&gt; ",'Lab02'!D8)</f>
        <v>Disponível=&gt; Disponível</v>
      </c>
      <c r="E4" s="101" t="str">
        <f>CONCATENATE('Lab03'!D5," ",'Lab03'!D8)</f>
        <v>B1FW2 - ANSELMO B1CG2 - ANSELMO</v>
      </c>
      <c r="F4" s="104" t="str">
        <f>CONCATENATE('Lab04'!D5,"=&gt; ",'Lab04'!C8)</f>
        <v>Disponível=&gt; MMA14</v>
      </c>
      <c r="G4" s="104" t="str">
        <f>CONCATENATE('Lab05'!D5,"=&gt; ",'Lab05'!D8)</f>
        <v>Disponível=&gt; Disponível</v>
      </c>
      <c r="H4" s="99" t="s">
        <v>112</v>
      </c>
      <c r="I4" s="104" t="str">
        <f>CONCATENATE('Lab07'!D5," =&gt;",'Lab07'!D8)</f>
        <v>HCIM5 Carlini =&gt;IMIM5 Flavia/Marco</v>
      </c>
      <c r="J4" s="104" t="str">
        <f>CONCATENATE('Lab08'!D5,"=&gt;",'Lab08'!D6,"=&gt;",'Lab08'!D8)</f>
        <v>210 Osmar=&gt;111 Osmar=&gt;113 Osmar</v>
      </c>
      <c r="K4" s="103" t="str">
        <f>CONCATENATE('Lab09'!D4,"=&gt;",'Lab09'!D8)</f>
        <v>=&gt;Monitoria QUIMICA - OSMAR</v>
      </c>
      <c r="L4" s="114" t="str">
        <f>CONCATENATE('Lab10'!D5,"=&gt;",'Lab10'!D8)</f>
        <v>L2EL2 - CARLA/MICHELLE=&gt;L2LO2 - CARLA/MICHELLE</v>
      </c>
      <c r="M4" s="114" t="str">
        <f>CONCATENATE('Lab11'!D7,"=&gt;",'Lab11'!D10)</f>
        <v xml:space="preserve">LP2 - 313 BERNARDO
=&gt;LP2 - 313 BERNARDO
</v>
      </c>
      <c r="N4" s="114" t="str">
        <f>CONCATENATE('Lab12'!D5,"=&gt;",'Lab12'!E8)</f>
        <v>AW1 - 313 WAGNER
=&gt;TDS - 313 LATORRE</v>
      </c>
      <c r="O4" s="101" t="str">
        <f>CONCATENATE('Lab13'!D5,"=&gt;",'Lab13'!D8)</f>
        <v>EI1M6 - MARICE=&gt;TC1M7 - ELISABETE</v>
      </c>
      <c r="P4" s="101" t="str">
        <f>CONCATENATE('Lab14'!D5,"=&gt;",'Lab14'!D8)</f>
        <v>CL3M8 - Mayra=&gt;L6GE1 - Cristina</v>
      </c>
      <c r="Q4" s="104" t="str">
        <f>CONCATENATE('Lab15'!D5,"=&gt;",'Lab15'!D8)</f>
        <v>=&gt;</v>
      </c>
      <c r="R4" s="114" t="str">
        <f>CONCATENATE('Lab16'!D4,"=&gt;",'Lab16'!D8)</f>
        <v>Disponível=&gt;Recuperação - LUK</v>
      </c>
    </row>
    <row r="5" spans="2:18" s="112" customFormat="1" ht="51.75" customHeight="1">
      <c r="B5" s="113" t="s">
        <v>57</v>
      </c>
      <c r="C5" s="101" t="str">
        <f>CONCATENATE('Lab01'!E5," =&gt; ",'Lab01'!E8)</f>
        <v xml:space="preserve"> =&gt; </v>
      </c>
      <c r="D5" s="101" t="str">
        <f>CONCATENATE('Lab02'!E4," =&gt;",'Lab02'!E7)</f>
        <v>L8MT2 - Moises =&gt;</v>
      </c>
      <c r="E5" s="103" t="str">
        <f>CONCATENATE('Lab03'!E5," ",'Lab03'!E8)</f>
        <v>Disponível Monitoria QUIMICA - OSMAR</v>
      </c>
      <c r="F5" s="104" t="str">
        <f>CONCATENATE('Lab04'!E5," =&gt;",'Lab04'!E8)</f>
        <v>Disponível =&gt;Disponível</v>
      </c>
      <c r="G5" s="114" t="str">
        <f>CONCATENATE('Lab05'!E5," =&gt;",'Lab05'!E8)</f>
        <v>INF - 113 LUK =&gt;INF - 113 LUK</v>
      </c>
      <c r="H5" s="99" t="s">
        <v>112</v>
      </c>
      <c r="I5" s="104" t="str">
        <f>CONCATENATE('Lab07'!E5,"=&gt; ",'Lab07'!E8)</f>
        <v xml:space="preserve">MH1M3 Carlini=&gt; </v>
      </c>
      <c r="J5" s="104" t="str">
        <f>CONCATENATE('Lab08'!E5,"=&gt;",'Lab08'!E8:E8)</f>
        <v>ME4G8 Geraldino=&gt;ME2G6 Geraldino</v>
      </c>
      <c r="K5" s="104" t="str">
        <f>CONCATENATE('Lab09'!E5,"=&gt;",'Lab09'!E6,"=&gt;",'Lab09'!E8)</f>
        <v>Disponível=&gt;ESP 2 (Cibelle)=&gt;ESP 132 (Cibelle)</v>
      </c>
      <c r="L5" s="114" t="str">
        <f>CONCATENATE('Lab10'!E5,"=&gt;",'Lab10'!E8)</f>
        <v>L2PO1 - CHARLES=&gt;Coordenação - Miyuki</v>
      </c>
      <c r="M5" s="114" t="str">
        <f>CONCATENATE('Lab11'!E7,"=&gt;",'Lab11'!E10)</f>
        <v>LP3 - 313 BERTHOLDO=&gt;LP3 - 313 BERTHOLDO</v>
      </c>
      <c r="N5" s="114" t="str">
        <f>CONCATENATE('Lab12'!E5,"=&gt;",'Lab12'!E8)</f>
        <v>TDS - 313 LATORRE=&gt;TDS - 313 LATORRE</v>
      </c>
      <c r="O5" s="115" t="str">
        <f>CONCATENATE('Lab13'!E5,"=&gt;",'Lab13'!E8)</f>
        <v>BD1A2 - FRANCISCO=&gt;BD1A2 - FRANCISCO</v>
      </c>
      <c r="P5" s="115" t="str">
        <f>CONCATENATE('Lab14'!E5,"=&gt;",'Lab14'!E8)</f>
        <v>B1SGB - TAVARES=&gt;</v>
      </c>
      <c r="Q5" s="104" t="str">
        <f>CONCATENATE('Lab15'!E5,"=&gt;",'Lab15'!E8)</f>
        <v>L6SI2 Cristina=&gt;L8GE3 Cristina</v>
      </c>
      <c r="R5" s="104" t="str">
        <f>CONCATENATE('Lab16'!E5,"=&gt;",'Lab16'!E8)</f>
        <v>L4BR2 Carlos Santos=&gt;L6LO6 Carla</v>
      </c>
    </row>
    <row r="6" spans="2:18" s="112" customFormat="1" ht="59.25" customHeight="1">
      <c r="B6" s="113" t="s">
        <v>58</v>
      </c>
      <c r="C6" s="101" t="str">
        <f>CONCATENATE('Lab01'!F5," =&gt; ",'Lab01'!F8)</f>
        <v>B1LP2 - NOVO INFO =&gt; B1LP2 - NOVO INFO</v>
      </c>
      <c r="D6" s="104" t="str">
        <f>CONCATENATE('Lab02'!F5," =&gt;",'Lab02'!F8)</f>
        <v>312 Rodrigo Rech =&gt;311 Rodrigo Rech</v>
      </c>
      <c r="E6" s="114" t="str">
        <f>CONCATENATE('Lab03'!F5," ",'Lab03'!F8)</f>
        <v>LP1 - 213 LATORRE LP1 - 213 LATORRE</v>
      </c>
      <c r="F6" s="104" t="str">
        <f>CONCATENATE('Lab04'!F5," =&gt;",'Lab04'!F8)</f>
        <v>F1CP1- Almir =&gt;EMMDT - Frajuca</v>
      </c>
      <c r="G6" s="114" t="str">
        <f>CONCATENATE('Lab05'!F5," =&gt;",'Lab05'!F8)</f>
        <v>RDI - 213 LUK =&gt;RDI - 213 LUK</v>
      </c>
      <c r="H6" s="99" t="s">
        <v>112</v>
      </c>
      <c r="I6" s="104" t="str">
        <f>CONCATENATE('Lab07'!F5,"=&gt;",'Lab07'!F8)</f>
        <v>F1CP1- Almir=&gt;POPs 132 - Fritz</v>
      </c>
      <c r="J6" s="104" t="str">
        <f>CONCATENATE('Lab08'!F5,"=&gt;",'Lab08'!F8)</f>
        <v>Disponível=&gt;Disponível</v>
      </c>
      <c r="K6" s="104" t="str">
        <f>CONCATENATE('Lab09'!F5,"=&gt;",'Lab09'!F8)</f>
        <v>ES3M7 - ROGÉRIO=&gt;Disponível</v>
      </c>
      <c r="L6" s="114" t="str">
        <f>CONCATENATE('Lab10'!F5,"=&gt;",'Lab10'!F8)</f>
        <v>L2LP2 - CRISTINA=&gt;Coordenação - Miyuki</v>
      </c>
      <c r="M6" s="114" t="str">
        <f>CONCATENATE('Lab11'!F7,"=&gt;",'Lab11'!F10)</f>
        <v xml:space="preserve">LG1 - 113 MIYUKI
=&gt;LG1 - 113 MIYUKI
</v>
      </c>
      <c r="N6" s="114" t="str">
        <f>CONCATENATE('Lab12'!F5,"=&gt;",'Lab12'!F8)</f>
        <v>STC - 113  VIANA=&gt;STC - 113  VIANA</v>
      </c>
      <c r="O6" s="101" t="str">
        <f>CONCATENATE('Lab13'!F5,"=&gt;",'Lab13'!F8)</f>
        <v>LG1A1 - OSCAR (DP)=&gt;LG1A1 - OSCAR (DP)</v>
      </c>
      <c r="P6" s="115" t="str">
        <f>CONCATENATE('Lab14'!F5,"=&gt;",'Lab14'!F8)</f>
        <v>ES2A2 - HARADA=&gt;ES2A2 - HARADA</v>
      </c>
      <c r="Q6" s="104" t="str">
        <f>CONCATENATE('Lab15'!F5,"=&gt;",'Lab15'!F8)</f>
        <v>=&gt;L6SI2 Cristina</v>
      </c>
      <c r="R6" s="104" t="str">
        <f>CONCATENATE('Lab16'!F5,"=&gt;",'Lab16'!F8)</f>
        <v>L4LO4 Carla=&gt;L8LO8 Carla</v>
      </c>
    </row>
    <row r="7" spans="2:18" s="112" customFormat="1" ht="63.75">
      <c r="B7" s="113" t="s">
        <v>59</v>
      </c>
      <c r="C7" s="101" t="str">
        <f>CONCATENATE('Lab01'!G5," =&gt; ",'Lab01'!G8)</f>
        <v xml:space="preserve">MTCK6 - Baldinato =&gt; </v>
      </c>
      <c r="D7" s="101" t="str">
        <f>CONCATENATE('Lab02'!G5,"=&gt; ",'Lab02'!G8)</f>
        <v xml:space="preserve">=&gt; </v>
      </c>
      <c r="E7" s="104" t="str">
        <f>CONCATENATE('Lab06'!G5," ",'Lab03'!G8)</f>
        <v>GTEG4 - Debora Disponível</v>
      </c>
      <c r="F7" s="114" t="str">
        <f>CONCATENATE('Lab04'!F5," =&gt;",'Lab04'!F8)</f>
        <v>F1CP1- Almir =&gt;EMMDT - Frajuca</v>
      </c>
      <c r="G7" s="114" t="str">
        <f>CONCATENATE('Lab05'!G5,"=&gt; ",'Lab05'!G8)</f>
        <v>BDD - 213 JOSCELI=&gt; BDD - 213 JOSCELI</v>
      </c>
      <c r="H7" s="99" t="s">
        <v>112</v>
      </c>
      <c r="I7" s="104" t="str">
        <f>CONCATENATE('Lab07'!G5,"=&gt;",'Lab07'!G8)</f>
        <v>LM1M3 Patricia=&gt;ESP 1 (CIBELLE)</v>
      </c>
      <c r="J7" s="104" t="str">
        <f>CONCATENATE('Lab08'!G5,"=&gt;",'Lab08'!G6,"=&gt;",'Lab08'!G8)</f>
        <v>TC2M8 Rogerio=&gt;=&gt;</v>
      </c>
      <c r="K7" s="103" t="str">
        <f>CONCATENATE('Lab09'!G4,"=&gt;",'Lab09'!G8)</f>
        <v>Disponível=&gt;Monitoria QUIMICA - OSMAR</v>
      </c>
      <c r="L7" s="114" t="str">
        <f>CONCATENATE('Lab10'!G5,"=&gt;",'Lab10'!G8)</f>
        <v>Coordenação - Miyuki=&gt;Coordenação - Miyuki</v>
      </c>
      <c r="M7" s="114" t="str">
        <f>CONCATENATE('Lab11'!G7,"=&gt;",'Lab11'!G10)</f>
        <v>Monitoria - LOGINT - Dario=&gt;Monitoria - LOGINT - Dario</v>
      </c>
      <c r="N7" s="116" t="str">
        <f>CONCATENATE('Lab12'!G5,"=&gt;",'Lab12'!G8)</f>
        <v>Coordenação Pós=&gt;Coordenação Pós</v>
      </c>
      <c r="O7" s="101" t="str">
        <f>CONCATENATE('Lab13'!G5,"=&gt;",'Lab13'!G8)</f>
        <v>B1SR2 - HARADA=&gt;B1AL2 - HARADA</v>
      </c>
      <c r="P7" s="115" t="str">
        <f>CONCATENATE('Lab14'!G5,"=&gt;",'Lab14'!G8)</f>
        <v>ES2A2 - ANSELMO=&gt;ES2A2 - ANSELMO</v>
      </c>
      <c r="Q7" s="104" t="str">
        <f>CONCATENATE('Lab15'!G5,"=&gt;",'Lab15'!G8)</f>
        <v>=&gt;Disponível</v>
      </c>
      <c r="R7" s="104" t="str">
        <f>CONCATENATE('Lab16'!G5,"=&gt;",'Lab16'!G8)</f>
        <v>F7PO1 Almir=&gt;EMINA Frajuca</v>
      </c>
    </row>
    <row r="8" spans="2:18" s="112" customFormat="1" ht="18.75" customHeight="1">
      <c r="B8" s="113" t="s">
        <v>60</v>
      </c>
      <c r="C8" s="115"/>
      <c r="D8" s="115"/>
      <c r="E8" s="115"/>
      <c r="F8" s="115"/>
      <c r="G8" s="115"/>
      <c r="H8" s="99" t="s">
        <v>112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2:18" ht="30.75" customHeight="1" thickBot="1">
      <c r="B9" s="168" t="s">
        <v>102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70"/>
    </row>
    <row r="10" spans="2:18" ht="30.75" customHeight="1" thickBot="1">
      <c r="B10" s="11" t="s">
        <v>63</v>
      </c>
      <c r="C10" s="16" t="s">
        <v>39</v>
      </c>
      <c r="D10" s="16" t="s">
        <v>40</v>
      </c>
      <c r="E10" s="16" t="s">
        <v>41</v>
      </c>
      <c r="F10" s="16" t="s">
        <v>42</v>
      </c>
      <c r="G10" s="16" t="s">
        <v>43</v>
      </c>
      <c r="H10" s="16" t="s">
        <v>44</v>
      </c>
      <c r="I10" s="16" t="s">
        <v>45</v>
      </c>
      <c r="J10" s="16" t="s">
        <v>46</v>
      </c>
      <c r="K10" s="16" t="s">
        <v>47</v>
      </c>
      <c r="L10" s="16" t="s">
        <v>48</v>
      </c>
      <c r="M10" s="16" t="s">
        <v>49</v>
      </c>
      <c r="N10" s="16" t="s">
        <v>50</v>
      </c>
      <c r="O10" s="16" t="s">
        <v>51</v>
      </c>
      <c r="P10" s="16" t="s">
        <v>52</v>
      </c>
      <c r="Q10" s="16" t="s">
        <v>53</v>
      </c>
      <c r="R10" s="17" t="s">
        <v>54</v>
      </c>
    </row>
    <row r="11" spans="2:18" s="112" customFormat="1" ht="30.75" customHeight="1">
      <c r="B11" s="108" t="s">
        <v>55</v>
      </c>
      <c r="C11" s="102" t="s">
        <v>99</v>
      </c>
      <c r="D11" s="99" t="s">
        <v>190</v>
      </c>
      <c r="E11" s="102" t="s">
        <v>99</v>
      </c>
      <c r="F11" s="110" t="s">
        <v>108</v>
      </c>
      <c r="G11" s="110" t="s">
        <v>110</v>
      </c>
      <c r="H11" s="99" t="s">
        <v>112</v>
      </c>
      <c r="I11" s="109" t="str">
        <f>'Lab07'!C11</f>
        <v>112 Marques</v>
      </c>
      <c r="J11" s="109" t="str">
        <f>'Lab08'!C11</f>
        <v>Monitoria QUIMICA - OSMAR</v>
      </c>
      <c r="K11" s="103" t="s">
        <v>99</v>
      </c>
      <c r="L11" s="103" t="s">
        <v>99</v>
      </c>
      <c r="M11" s="103" t="s">
        <v>99</v>
      </c>
      <c r="N11" s="116" t="s">
        <v>101</v>
      </c>
      <c r="O11" s="109" t="str">
        <f>'Lab13'!C11</f>
        <v>Disponível</v>
      </c>
      <c r="P11" s="117" t="s">
        <v>120</v>
      </c>
      <c r="Q11" s="109" t="str">
        <f>'Lab15'!C11</f>
        <v>331 Carla/Odair</v>
      </c>
      <c r="R11" s="103" t="s">
        <v>99</v>
      </c>
    </row>
    <row r="12" spans="2:18" s="112" customFormat="1" ht="30.75" customHeight="1">
      <c r="B12" s="113" t="s">
        <v>56</v>
      </c>
      <c r="C12" s="102" t="s">
        <v>99</v>
      </c>
      <c r="D12" s="102" t="s">
        <v>99</v>
      </c>
      <c r="E12" s="114" t="s">
        <v>107</v>
      </c>
      <c r="F12" s="103" t="s">
        <v>99</v>
      </c>
      <c r="G12" s="114" t="s">
        <v>105</v>
      </c>
      <c r="H12" s="101" t="s">
        <v>112</v>
      </c>
      <c r="I12" s="103" t="s">
        <v>99</v>
      </c>
      <c r="J12" s="103" t="s">
        <v>99</v>
      </c>
      <c r="K12" s="104" t="str">
        <f>'Lab09'!D11</f>
        <v>Disponível</v>
      </c>
      <c r="L12" s="103" t="s">
        <v>99</v>
      </c>
      <c r="M12" s="114" t="s">
        <v>115</v>
      </c>
      <c r="N12" s="114" t="s">
        <v>118</v>
      </c>
      <c r="O12" s="114" t="s">
        <v>119</v>
      </c>
      <c r="P12" s="103" t="s">
        <v>99</v>
      </c>
      <c r="Q12" s="117" t="s">
        <v>120</v>
      </c>
      <c r="R12" s="103" t="s">
        <v>99</v>
      </c>
    </row>
    <row r="13" spans="2:18" s="112" customFormat="1" ht="30.75" customHeight="1">
      <c r="B13" s="113" t="s">
        <v>57</v>
      </c>
      <c r="C13" s="110" t="s">
        <v>106</v>
      </c>
      <c r="D13" s="102" t="s">
        <v>99</v>
      </c>
      <c r="E13" s="103" t="s">
        <v>99</v>
      </c>
      <c r="F13" s="114" t="s">
        <v>109</v>
      </c>
      <c r="G13" s="114" t="s">
        <v>111</v>
      </c>
      <c r="H13" s="101" t="s">
        <v>112</v>
      </c>
      <c r="I13" s="103" t="s">
        <v>99</v>
      </c>
      <c r="J13" s="103" t="s">
        <v>99</v>
      </c>
      <c r="K13" s="103" t="s">
        <v>99</v>
      </c>
      <c r="L13" s="114" t="s">
        <v>113</v>
      </c>
      <c r="M13" s="114" t="s">
        <v>116</v>
      </c>
      <c r="N13" s="114" t="s">
        <v>100</v>
      </c>
      <c r="O13" s="101" t="str">
        <f>'Lab13'!E11:E16</f>
        <v>Professor OSCAR</v>
      </c>
      <c r="P13" s="104" t="str">
        <f>'Lab14'!E11</f>
        <v>Disponível</v>
      </c>
      <c r="Q13" s="117" t="s">
        <v>120</v>
      </c>
      <c r="R13" s="114" t="s">
        <v>121</v>
      </c>
    </row>
    <row r="14" spans="2:18" s="112" customFormat="1" ht="30.75" customHeight="1">
      <c r="B14" s="113" t="s">
        <v>58</v>
      </c>
      <c r="C14" s="102" t="s">
        <v>99</v>
      </c>
      <c r="D14" s="102" t="s">
        <v>99</v>
      </c>
      <c r="E14" s="103" t="s">
        <v>99</v>
      </c>
      <c r="F14" s="103" t="s">
        <v>99</v>
      </c>
      <c r="G14" s="104" t="str">
        <f>'Lab05'!F11</f>
        <v>Disponível</v>
      </c>
      <c r="H14" s="101" t="s">
        <v>112</v>
      </c>
      <c r="I14" s="103" t="s">
        <v>99</v>
      </c>
      <c r="J14" s="103" t="s">
        <v>99</v>
      </c>
      <c r="K14" s="104" t="str">
        <f>'Lab09'!F11</f>
        <v>Fil - 212 - AndeaM</v>
      </c>
      <c r="L14" s="114" t="s">
        <v>114</v>
      </c>
      <c r="M14" s="118" t="s">
        <v>117</v>
      </c>
      <c r="N14" s="118" t="s">
        <v>117</v>
      </c>
      <c r="O14" s="103" t="s">
        <v>99</v>
      </c>
      <c r="P14" s="104" t="str">
        <f>'Lab14'!F11</f>
        <v>331 - ODAIR</v>
      </c>
      <c r="Q14" s="117" t="s">
        <v>120</v>
      </c>
      <c r="R14" s="104" t="str">
        <f>'Lab16'!F11</f>
        <v>Disponível</v>
      </c>
    </row>
    <row r="15" spans="2:18" s="112" customFormat="1" ht="30.75" customHeight="1">
      <c r="B15" s="113" t="s">
        <v>59</v>
      </c>
      <c r="C15" s="102" t="s">
        <v>99</v>
      </c>
      <c r="D15" s="102" t="s">
        <v>99</v>
      </c>
      <c r="E15" s="103" t="s">
        <v>99</v>
      </c>
      <c r="F15" s="103" t="s">
        <v>99</v>
      </c>
      <c r="G15" s="103" t="s">
        <v>99</v>
      </c>
      <c r="H15" s="101" t="s">
        <v>112</v>
      </c>
      <c r="I15" s="103" t="s">
        <v>99</v>
      </c>
      <c r="J15" s="103" t="s">
        <v>99</v>
      </c>
      <c r="K15" s="104" t="str">
        <f>'Lab09'!G11</f>
        <v>Fil - 130 - AndeaM</v>
      </c>
      <c r="L15" s="103" t="s">
        <v>99</v>
      </c>
      <c r="M15" s="103" t="s">
        <v>99</v>
      </c>
      <c r="N15" s="103" t="s">
        <v>99</v>
      </c>
      <c r="O15" s="104" t="str">
        <f>'Lab13'!G11</f>
        <v>Disponível</v>
      </c>
      <c r="P15" s="104" t="str">
        <f>'Lab14'!G11</f>
        <v>Disponível</v>
      </c>
      <c r="Q15" s="117" t="s">
        <v>120</v>
      </c>
      <c r="R15" s="103" t="s">
        <v>99</v>
      </c>
    </row>
    <row r="16" spans="2:18" ht="30.75" customHeight="1" thickBot="1">
      <c r="B16" s="168" t="s">
        <v>104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70"/>
    </row>
    <row r="17" spans="2:18" ht="30.75" customHeight="1" thickBot="1">
      <c r="B17" s="11" t="s">
        <v>30</v>
      </c>
      <c r="C17" s="16" t="s">
        <v>39</v>
      </c>
      <c r="D17" s="16" t="s">
        <v>40</v>
      </c>
      <c r="E17" s="16" t="s">
        <v>41</v>
      </c>
      <c r="F17" s="16" t="s">
        <v>42</v>
      </c>
      <c r="G17" s="16" t="s">
        <v>43</v>
      </c>
      <c r="H17" s="16" t="s">
        <v>44</v>
      </c>
      <c r="I17" s="16" t="s">
        <v>45</v>
      </c>
      <c r="J17" s="16" t="s">
        <v>46</v>
      </c>
      <c r="K17" s="16" t="s">
        <v>47</v>
      </c>
      <c r="L17" s="16" t="s">
        <v>48</v>
      </c>
      <c r="M17" s="16" t="s">
        <v>49</v>
      </c>
      <c r="N17" s="16" t="s">
        <v>50</v>
      </c>
      <c r="O17" s="16" t="s">
        <v>51</v>
      </c>
      <c r="P17" s="16" t="s">
        <v>52</v>
      </c>
      <c r="Q17" s="16" t="s">
        <v>53</v>
      </c>
      <c r="R17" s="17" t="s">
        <v>54</v>
      </c>
    </row>
    <row r="18" spans="2:18" s="112" customFormat="1" ht="52.5" customHeight="1">
      <c r="B18" s="108" t="s">
        <v>55</v>
      </c>
      <c r="C18" s="119" t="str">
        <f>'Lab01'!C18</f>
        <v>EDDA2 - MOLINA</v>
      </c>
      <c r="D18" s="99" t="str">
        <f>CONCATENATE('Lab02'!C18,'Lab02'!C21)</f>
        <v>A6EMP - BAUTZERA6MSO - OSCAR</v>
      </c>
      <c r="E18" s="99" t="str">
        <f>CONCATENATE('Lab03'!C18,'Lab03'!C21)</f>
        <v>DisponívelA6MSO - BAUTZER</v>
      </c>
      <c r="F18" s="99">
        <f>'Lab04'!C18</f>
        <v>0</v>
      </c>
      <c r="G18" s="99" t="str">
        <f>CONCATENATE('Lab05'!C18,'Lab05'!C21)</f>
        <v>A6EMP - ALINE</v>
      </c>
      <c r="H18" s="99" t="s">
        <v>112</v>
      </c>
      <c r="I18" s="109" t="str">
        <f>'Lab07'!C18</f>
        <v>MS1L4 - BRITO</v>
      </c>
      <c r="J18" s="109">
        <f>'Lab08'!C18</f>
        <v>0</v>
      </c>
      <c r="K18" s="99" t="str">
        <f>'Lab09'!C18</f>
        <v>Reservado DP's SCI</v>
      </c>
      <c r="L18" s="110" t="str">
        <f>'Lab10'!C18</f>
        <v>Coordenação - Miyuki</v>
      </c>
      <c r="M18" s="99" t="str">
        <f>'Lab11'!C20</f>
        <v>A1LP2 - HARADA</v>
      </c>
      <c r="N18" s="102" t="str">
        <f>'Lab12'!C18</f>
        <v>B1CT2 - RENATA</v>
      </c>
      <c r="O18" s="99" t="str">
        <f>'Lab13'!C18</f>
        <v>B1CT2 - BELETTI</v>
      </c>
      <c r="P18" s="99" t="str">
        <f>'Lab14'!C18</f>
        <v>B1SR1 - VIANA</v>
      </c>
      <c r="Q18" s="102" t="str">
        <f>'Lab15'!C18</f>
        <v>OTF3 - BERNARDO -PALLADINO</v>
      </c>
      <c r="R18" s="102" t="str">
        <f>CONCATENATE('Lab16'!C18,'Lab16'!C19,'Lab16'!C21)</f>
        <v xml:space="preserve">OTFT2 BRAZ -GDST1 BRAZGRPT1 PALADINO </v>
      </c>
    </row>
    <row r="19" spans="2:18" s="112" customFormat="1" ht="30.75" customHeight="1">
      <c r="B19" s="113" t="s">
        <v>56</v>
      </c>
      <c r="C19" s="119" t="str">
        <f>'Lab01'!D18</f>
        <v>B1LP1 - MOLINA</v>
      </c>
      <c r="D19" s="101" t="str">
        <f>'Lab02'!D18</f>
        <v>A1MT2 - BAUTZER</v>
      </c>
      <c r="E19" s="101">
        <f>'Lab03'!D18</f>
        <v>0</v>
      </c>
      <c r="F19" s="101" t="str">
        <f>'Lab04'!D18</f>
        <v>LG1A1 - EVANDRO</v>
      </c>
      <c r="G19" s="101" t="str">
        <f>'Lab05'!D18</f>
        <v>LG1A1 - EURIDES</v>
      </c>
      <c r="H19" s="99" t="s">
        <v>112</v>
      </c>
      <c r="I19" s="104" t="str">
        <f>'Lab07'!D18</f>
        <v>Disponível</v>
      </c>
      <c r="J19" s="104" t="str">
        <f>'Lab08'!D18</f>
        <v>Disponível</v>
      </c>
      <c r="K19" s="101" t="str">
        <f>'Lab09'!D18</f>
        <v>Reservado DP's SCI</v>
      </c>
      <c r="L19" s="114" t="str">
        <f>'Lab10'!D18</f>
        <v>LG2A2 - HARADA</v>
      </c>
      <c r="M19" s="101" t="str">
        <f>'Lab11'!D20</f>
        <v>A6LP2 - ANSELMO</v>
      </c>
      <c r="N19" s="101" t="str">
        <f>'Lab12'!D18</f>
        <v>A6LP2 - LUCIO</v>
      </c>
      <c r="O19" s="101">
        <f>'Lab13'!D18</f>
        <v>0</v>
      </c>
      <c r="P19" s="104" t="str">
        <f>'Lab14'!D18</f>
        <v>Disponível</v>
      </c>
      <c r="Q19" s="101" t="str">
        <f>'Lab15'!D18</f>
        <v>B1SGB - ALINE</v>
      </c>
      <c r="R19" s="101" t="str">
        <f>'Lab16'!D18</f>
        <v>B1LP2 - GUSTAVO</v>
      </c>
    </row>
    <row r="20" spans="2:18" s="112" customFormat="1" ht="76.5">
      <c r="B20" s="113" t="s">
        <v>57</v>
      </c>
      <c r="C20" s="119" t="str">
        <f>'Lab01'!E18</f>
        <v>B1FW2 - EVANDRO</v>
      </c>
      <c r="D20" s="101" t="str">
        <f>'Lab02'!E18</f>
        <v>B1FW2 - BAUTZER</v>
      </c>
      <c r="E20" s="104" t="str">
        <f>'Lab03'!E18</f>
        <v>ES2A2 - RENATA</v>
      </c>
      <c r="F20" s="101" t="str">
        <f>CONCATENATE('Lab04'!E18,'Lab04'!E20)</f>
        <v>MOLINAMOLINA</v>
      </c>
      <c r="G20" s="101" t="str">
        <f>CONCATENATE('Lab05'!E18,'Lab05'!E20)</f>
        <v>A1LG2 - Josceli</v>
      </c>
      <c r="H20" s="99" t="s">
        <v>112</v>
      </c>
      <c r="I20" s="104" t="str">
        <f>'Lab07'!E18</f>
        <v>ESMZ5 - Astrogildo</v>
      </c>
      <c r="J20" s="104" t="str">
        <f>'Lab08'!E18</f>
        <v>ESMZ5 - Sub</v>
      </c>
      <c r="K20" s="101" t="str">
        <f>'Lab09'!E18</f>
        <v>Reservado DP's SCI</v>
      </c>
      <c r="L20" s="101" t="str">
        <f>'Lab10'!E18</f>
        <v>A6LP2 - BERTHOLDO</v>
      </c>
      <c r="M20" s="101" t="str">
        <f>'Lab11'!E20</f>
        <v>A6PGP - Daniel</v>
      </c>
      <c r="N20" s="101" t="str">
        <f>'Lab12'!E18</f>
        <v>A6PGP - Martinez</v>
      </c>
      <c r="O20" s="101" t="str">
        <f>'Lab13'!E18</f>
        <v>A5MAE - Oscar</v>
      </c>
      <c r="P20" s="101" t="str">
        <f>'Lab14'!E18</f>
        <v>A5MAE - Braz</v>
      </c>
      <c r="Q20" s="103" t="str">
        <f>CONCATENATE('Lab15'!E19,'Lab15'!E21)</f>
        <v>GETT1 - CARVALHOMPCT1 - BERNARDO</v>
      </c>
      <c r="R20" s="103" t="str">
        <f>CONCATENATE('Lab16'!E18,'Lab16'!E19,'Lab16'!E21)</f>
        <v>OTFT3 CARVALHOGITT3 BERNARDOGPST3 CARVALHO</v>
      </c>
    </row>
    <row r="21" spans="2:18" s="112" customFormat="1" ht="49.5" customHeight="1">
      <c r="B21" s="113" t="s">
        <v>58</v>
      </c>
      <c r="C21" s="119" t="str">
        <f>'Lab01'!F18</f>
        <v>A6MSO - OSCAR</v>
      </c>
      <c r="D21" s="101" t="str">
        <f>'Lab02'!F18</f>
        <v>A1LP2 - HARADA</v>
      </c>
      <c r="E21" s="101" t="str">
        <f>'Lab03'!F18</f>
        <v>A1SO2 - BELETTI</v>
      </c>
      <c r="F21" s="101" t="str">
        <f>CONCATENATE('Lab04'!F18,'Lab04'!F21)</f>
        <v>B1FW1 - EVANDROB1CG1 - EVANDRO</v>
      </c>
      <c r="G21" s="101" t="str">
        <f>CONCATENATE('Lab05'!F18,'Lab05'!F21)</f>
        <v>B1FW1 - BAUTZER</v>
      </c>
      <c r="H21" s="99" t="s">
        <v>112</v>
      </c>
      <c r="I21" s="104" t="str">
        <f>'Lab07'!F18</f>
        <v>MS2L5 - BRITO</v>
      </c>
      <c r="J21" s="104" t="str">
        <f>'Lab08'!F18</f>
        <v>ME3G7</v>
      </c>
      <c r="K21" s="101" t="str">
        <f>'Lab09'!F18</f>
        <v>A6MSO - LUCIO</v>
      </c>
      <c r="L21" s="101" t="str">
        <f>'Lab10'!F18</f>
        <v>A6MSO - BAUTZER</v>
      </c>
      <c r="M21" s="101" t="str">
        <f>'Lab11'!F20</f>
        <v>A6PGP - Braz</v>
      </c>
      <c r="N21" s="101" t="str">
        <f>'Lab12'!F18</f>
        <v>A6PGP - Martinez</v>
      </c>
      <c r="O21" s="101" t="str">
        <f>'Lab13'!F18</f>
        <v>B1SR2 - SANTANA</v>
      </c>
      <c r="P21" s="101" t="str">
        <f>'Lab14'!F18</f>
        <v>B1SR2 - TAVARES</v>
      </c>
      <c r="Q21" s="101" t="str">
        <f>'Lab15'!F18</f>
        <v xml:space="preserve">A5TDP - </v>
      </c>
      <c r="R21" s="101" t="str">
        <f>'Lab16'!F18</f>
        <v>A5TDP - CARVALHO</v>
      </c>
    </row>
    <row r="22" spans="2:18" s="112" customFormat="1" ht="48.75" customHeight="1">
      <c r="B22" s="113" t="s">
        <v>59</v>
      </c>
      <c r="C22" s="120" t="str">
        <f>'Lab01'!G18</f>
        <v>A1ISW - BELETTI</v>
      </c>
      <c r="D22" s="104" t="str">
        <f>'Lab02'!G18</f>
        <v>COEA1 - Solange</v>
      </c>
      <c r="E22" s="104" t="str">
        <f>'Lab03'!G18</f>
        <v>ME1G5 - AUGUSTO</v>
      </c>
      <c r="F22" s="101" t="str">
        <f>CONCATENATE('Lab04'!G18,'Lab01'!G20)</f>
        <v>A1ISW - JOSCELI -OACA1-BELETE</v>
      </c>
      <c r="G22" s="101" t="str">
        <f>CONCATENATE('Lab05'!G18,'Lab05'!G20)</f>
        <v>A1ISW - EURIDESOACA1-TAVARES</v>
      </c>
      <c r="H22" s="99" t="s">
        <v>112</v>
      </c>
      <c r="I22" s="104" t="str">
        <f>'Lab07'!G18</f>
        <v>COEA1 - Valadares</v>
      </c>
      <c r="J22" s="104" t="str">
        <f>'Lab08'!G18</f>
        <v>PJ5L5 JAAN/Omar</v>
      </c>
      <c r="K22" s="101" t="str">
        <f>'Lab09'!G18</f>
        <v>PFC-P6-MEC-RIDNAL</v>
      </c>
      <c r="L22" s="114" t="str">
        <f>'Lab10'!G18</f>
        <v>A5LP1 - LUCIO</v>
      </c>
      <c r="M22" s="101" t="str">
        <f>'Lab11'!G20</f>
        <v>COORDENAÇÃO TADS</v>
      </c>
      <c r="N22" s="103" t="str">
        <f>'Lab12'!G18</f>
        <v>B1SGB - ALINE</v>
      </c>
      <c r="O22" s="101" t="str">
        <f>CONCATENATE('Lab13'!G18,'Lab13'!G21)</f>
        <v>B1CT1 - SANTANA</v>
      </c>
      <c r="P22" s="101" t="str">
        <f>CONCATENATE('Lab14'!G18,'Lab14'!G21)</f>
        <v/>
      </c>
      <c r="Q22" s="101" t="str">
        <f>CONCATENATE('Lab15'!G18,'Lab15'!G21)</f>
        <v/>
      </c>
      <c r="R22" s="101" t="str">
        <f>'Lab16'!G18</f>
        <v>B1LP2 - GONÇALVES</v>
      </c>
    </row>
    <row r="23" spans="2:18" ht="15">
      <c r="B23" s="68"/>
    </row>
    <row r="24" spans="2:18" ht="15">
      <c r="B24" s="68"/>
    </row>
    <row r="25" spans="2:18" ht="15">
      <c r="B25" s="67"/>
    </row>
    <row r="26" spans="2:18" ht="15">
      <c r="B26" s="67"/>
    </row>
    <row r="27" spans="2:18" ht="15">
      <c r="B27" s="68"/>
    </row>
    <row r="28" spans="2:18" ht="15">
      <c r="B28" s="68"/>
    </row>
    <row r="29" spans="2:18" ht="15">
      <c r="B29" s="67"/>
    </row>
    <row r="30" spans="2:18" ht="15">
      <c r="B30" s="67"/>
    </row>
    <row r="31" spans="2:18" ht="15">
      <c r="B31" s="68"/>
    </row>
    <row r="32" spans="2:18" ht="15">
      <c r="B32" s="68"/>
    </row>
    <row r="33" spans="2:2" ht="15">
      <c r="B33" s="69"/>
    </row>
    <row r="34" spans="2:2" ht="15">
      <c r="B34" s="69"/>
    </row>
    <row r="35" spans="2:2" ht="15">
      <c r="B35" s="69"/>
    </row>
    <row r="36" spans="2:2" ht="15">
      <c r="B36" s="69"/>
    </row>
    <row r="37" spans="2:2" ht="15">
      <c r="B37" s="69"/>
    </row>
    <row r="38" spans="2:2" ht="15">
      <c r="B38" s="69"/>
    </row>
    <row r="39" spans="2:2" ht="15">
      <c r="B39" s="69"/>
    </row>
    <row r="40" spans="2:2" ht="15">
      <c r="B40" s="69"/>
    </row>
  </sheetData>
  <mergeCells count="3">
    <mergeCell ref="B9:R9"/>
    <mergeCell ref="B1:R1"/>
    <mergeCell ref="B16:R16"/>
  </mergeCells>
  <conditionalFormatting sqref="C3:R8">
    <cfRule type="colorScale" priority="3">
      <colorScale>
        <cfvo type="min" val="0"/>
        <cfvo type="max" val="0"/>
        <color rgb="FFFF0000"/>
        <color theme="9" tint="-0.249977111117893"/>
      </colorScale>
    </cfRule>
    <cfRule type="cellIs" dxfId="34" priority="4" stopIfTrue="1" operator="equal">
      <formula>6</formula>
    </cfRule>
  </conditionalFormatting>
  <conditionalFormatting sqref="C18:R22">
    <cfRule type="colorScale" priority="5">
      <colorScale>
        <cfvo type="min" val="0"/>
        <cfvo type="max" val="0"/>
        <color rgb="FFFF0000"/>
        <color theme="9" tint="-0.249977111117893"/>
      </colorScale>
    </cfRule>
    <cfRule type="cellIs" dxfId="33" priority="6" stopIfTrue="1" operator="equal">
      <formula>6</formula>
    </cfRule>
  </conditionalFormatting>
  <conditionalFormatting sqref="C11:M11 O11:R11 C12:R15">
    <cfRule type="colorScale" priority="7">
      <colorScale>
        <cfvo type="min" val="0"/>
        <cfvo type="max" val="0"/>
        <color rgb="FFFF0000"/>
        <color theme="9" tint="-0.249977111117893"/>
      </colorScale>
    </cfRule>
    <cfRule type="cellIs" dxfId="32" priority="8" stopIfTrue="1" operator="equal">
      <formula>6</formula>
    </cfRule>
  </conditionalFormatting>
  <conditionalFormatting sqref="N11">
    <cfRule type="colorScale" priority="1">
      <colorScale>
        <cfvo type="min" val="0"/>
        <cfvo type="max" val="0"/>
        <color rgb="FFFF0000"/>
        <color theme="9" tint="-0.249977111117893"/>
      </colorScale>
    </cfRule>
    <cfRule type="cellIs" dxfId="31" priority="2" stopIfTrue="1" operator="equal">
      <formula>6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2"/>
  <sheetViews>
    <sheetView topLeftCell="A3" zoomScale="80" zoomScaleNormal="80" workbookViewId="0">
      <selection activeCell="I13" sqref="I13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8.42578125" bestFit="1" customWidth="1"/>
    <col min="4" max="4" width="22.85546875" customWidth="1"/>
    <col min="5" max="7" width="22.85546875" bestFit="1" customWidth="1"/>
    <col min="8" max="8" width="20.570312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2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14</v>
      </c>
      <c r="C4" s="196" t="s">
        <v>62</v>
      </c>
      <c r="D4" s="196" t="s">
        <v>62</v>
      </c>
      <c r="E4" s="197" t="s">
        <v>256</v>
      </c>
      <c r="F4" s="198" t="s">
        <v>233</v>
      </c>
      <c r="G4" s="53"/>
      <c r="H4" s="62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>
      <c r="A5" s="32" t="s">
        <v>81</v>
      </c>
      <c r="B5" s="19" t="s">
        <v>17</v>
      </c>
      <c r="C5" s="199" t="s">
        <v>62</v>
      </c>
      <c r="D5" s="199" t="s">
        <v>62</v>
      </c>
      <c r="E5" s="197" t="s">
        <v>256</v>
      </c>
      <c r="F5" s="198" t="s">
        <v>233</v>
      </c>
      <c r="G5" s="28"/>
      <c r="H5" s="64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32" t="s">
        <v>82</v>
      </c>
      <c r="B6" s="19" t="s">
        <v>18</v>
      </c>
      <c r="C6" s="199" t="s">
        <v>62</v>
      </c>
      <c r="D6" s="199" t="s">
        <v>62</v>
      </c>
      <c r="E6" s="199" t="s">
        <v>62</v>
      </c>
      <c r="F6" s="198" t="s">
        <v>233</v>
      </c>
      <c r="G6" s="28"/>
      <c r="H6" s="64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32" t="s">
        <v>83</v>
      </c>
      <c r="B7" s="19" t="s">
        <v>20</v>
      </c>
      <c r="C7" s="198" t="s">
        <v>226</v>
      </c>
      <c r="D7" s="199" t="s">
        <v>62</v>
      </c>
      <c r="E7" s="199"/>
      <c r="F7" s="198" t="s">
        <v>234</v>
      </c>
      <c r="G7" s="28"/>
      <c r="H7" s="64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32" t="s">
        <v>84</v>
      </c>
      <c r="B8" s="19" t="s">
        <v>21</v>
      </c>
      <c r="C8" s="198" t="s">
        <v>226</v>
      </c>
      <c r="D8" s="199" t="s">
        <v>62</v>
      </c>
      <c r="E8" s="199"/>
      <c r="F8" s="198" t="s">
        <v>234</v>
      </c>
      <c r="G8" s="28"/>
      <c r="H8" s="6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198" t="s">
        <v>226</v>
      </c>
      <c r="D9" s="200" t="s">
        <v>62</v>
      </c>
      <c r="E9" s="200"/>
      <c r="F9" s="198" t="s">
        <v>234</v>
      </c>
      <c r="G9" s="54"/>
      <c r="H9" s="65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thickBot="1">
      <c r="A11" s="42" t="s">
        <v>86</v>
      </c>
      <c r="B11" s="43" t="s">
        <v>24</v>
      </c>
      <c r="C11" s="201" t="s">
        <v>283</v>
      </c>
      <c r="D11" s="202" t="s">
        <v>270</v>
      </c>
      <c r="E11" s="202" t="s">
        <v>270</v>
      </c>
      <c r="F11" s="202" t="s">
        <v>270</v>
      </c>
      <c r="G11" s="202" t="s">
        <v>270</v>
      </c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 thickBot="1">
      <c r="A12" s="32" t="s">
        <v>87</v>
      </c>
      <c r="B12" s="19" t="s">
        <v>25</v>
      </c>
      <c r="C12" s="201" t="s">
        <v>283</v>
      </c>
      <c r="D12" s="202" t="s">
        <v>270</v>
      </c>
      <c r="E12" s="202" t="s">
        <v>270</v>
      </c>
      <c r="F12" s="202" t="s">
        <v>270</v>
      </c>
      <c r="G12" s="202" t="s">
        <v>270</v>
      </c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 thickBot="1">
      <c r="A13" s="32" t="s">
        <v>88</v>
      </c>
      <c r="B13" s="19" t="s">
        <v>26</v>
      </c>
      <c r="C13" s="203" t="s">
        <v>62</v>
      </c>
      <c r="D13" s="202" t="s">
        <v>270</v>
      </c>
      <c r="E13" s="202" t="s">
        <v>270</v>
      </c>
      <c r="F13" s="202" t="s">
        <v>270</v>
      </c>
      <c r="G13" s="202" t="s">
        <v>270</v>
      </c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 thickBot="1">
      <c r="A14" s="32" t="s">
        <v>89</v>
      </c>
      <c r="B14" s="19" t="s">
        <v>27</v>
      </c>
      <c r="C14" s="188" t="s">
        <v>188</v>
      </c>
      <c r="D14" s="202" t="s">
        <v>270</v>
      </c>
      <c r="E14" s="202" t="s">
        <v>270</v>
      </c>
      <c r="F14" s="202" t="s">
        <v>270</v>
      </c>
      <c r="G14" s="202" t="s">
        <v>270</v>
      </c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 thickBot="1">
      <c r="A15" s="32" t="s">
        <v>90</v>
      </c>
      <c r="B15" s="19" t="s">
        <v>28</v>
      </c>
      <c r="C15" s="188" t="s">
        <v>188</v>
      </c>
      <c r="D15" s="202" t="s">
        <v>270</v>
      </c>
      <c r="E15" s="202" t="s">
        <v>270</v>
      </c>
      <c r="F15" s="202" t="s">
        <v>270</v>
      </c>
      <c r="G15" s="202" t="s">
        <v>270</v>
      </c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188" t="s">
        <v>188</v>
      </c>
      <c r="D16" s="202" t="s">
        <v>270</v>
      </c>
      <c r="E16" s="202" t="s">
        <v>270</v>
      </c>
      <c r="F16" s="202" t="s">
        <v>270</v>
      </c>
      <c r="G16" s="202" t="s">
        <v>270</v>
      </c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189" t="s">
        <v>284</v>
      </c>
      <c r="D18" s="190" t="s">
        <v>285</v>
      </c>
      <c r="E18" s="190" t="s">
        <v>287</v>
      </c>
      <c r="F18" s="190" t="s">
        <v>126</v>
      </c>
      <c r="G18" s="204" t="s">
        <v>275</v>
      </c>
      <c r="H18" s="45" t="s">
        <v>62</v>
      </c>
      <c r="I18" s="1"/>
      <c r="J18" s="3"/>
      <c r="K18" s="1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189" t="s">
        <v>284</v>
      </c>
      <c r="D19" s="190" t="s">
        <v>285</v>
      </c>
      <c r="E19" s="190" t="s">
        <v>287</v>
      </c>
      <c r="F19" s="188" t="s">
        <v>126</v>
      </c>
      <c r="G19" s="204" t="s">
        <v>275</v>
      </c>
      <c r="H19" s="33" t="s">
        <v>62</v>
      </c>
      <c r="I19" s="1"/>
      <c r="J19" s="3"/>
      <c r="K19" s="1"/>
      <c r="L19" s="1"/>
      <c r="M19" s="1"/>
      <c r="N19" s="1"/>
      <c r="O19" s="1"/>
      <c r="P19" s="1"/>
      <c r="Q19" s="1"/>
      <c r="R19" s="1"/>
    </row>
    <row r="20" spans="1:18" ht="21.75" customHeight="1">
      <c r="A20" s="32" t="s">
        <v>94</v>
      </c>
      <c r="B20" s="19" t="s">
        <v>33</v>
      </c>
      <c r="C20" s="189" t="s">
        <v>284</v>
      </c>
      <c r="D20" s="190" t="s">
        <v>285</v>
      </c>
      <c r="E20" s="190" t="s">
        <v>287</v>
      </c>
      <c r="F20" s="188" t="s">
        <v>126</v>
      </c>
      <c r="G20" s="205" t="s">
        <v>62</v>
      </c>
      <c r="H20" s="33" t="s">
        <v>62</v>
      </c>
      <c r="I20" s="1"/>
      <c r="J20" s="3"/>
      <c r="K20" s="1"/>
      <c r="L20" s="1"/>
      <c r="M20" s="1"/>
      <c r="N20" s="1"/>
      <c r="O20" s="1"/>
      <c r="P20" s="1"/>
      <c r="Q20" s="1"/>
      <c r="R20" s="1"/>
    </row>
    <row r="21" spans="1:18" ht="21.75" customHeight="1">
      <c r="A21" s="32" t="s">
        <v>95</v>
      </c>
      <c r="B21" s="19" t="s">
        <v>34</v>
      </c>
      <c r="C21" s="191" t="s">
        <v>143</v>
      </c>
      <c r="D21" s="188" t="s">
        <v>286</v>
      </c>
      <c r="E21" s="182" t="s">
        <v>62</v>
      </c>
      <c r="F21" s="188" t="s">
        <v>126</v>
      </c>
      <c r="G21" s="205" t="s">
        <v>62</v>
      </c>
      <c r="H21" s="33" t="s">
        <v>62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192" t="s">
        <v>143</v>
      </c>
      <c r="D22" s="188" t="s">
        <v>286</v>
      </c>
      <c r="E22" s="184" t="s">
        <v>62</v>
      </c>
      <c r="F22" s="193" t="s">
        <v>126</v>
      </c>
      <c r="G22" s="206" t="s">
        <v>62</v>
      </c>
      <c r="H22" s="36" t="s">
        <v>62</v>
      </c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:H3 B18:B22 H4:H9 B4:E4 G4 B5:D9 G18:H22 E5:E6 B10:H17 E18:E22">
    <cfRule type="cellIs" dxfId="186" priority="24" stopIfTrue="1" operator="equal">
      <formula>"""Disponível"""</formula>
    </cfRule>
  </conditionalFormatting>
  <conditionalFormatting sqref="H4:H9 C4:E4 G4 C5:D9 E5:E6">
    <cfRule type="cellIs" dxfId="185" priority="23" stopIfTrue="1" operator="equal">
      <formula>"Disponível"</formula>
    </cfRule>
  </conditionalFormatting>
  <conditionalFormatting sqref="B18:B22 H4:H9 B4:E4 G4 B5:D9 G18:H22 E5:E6 B10:H17 E18:E22">
    <cfRule type="containsText" dxfId="184" priority="22" stopIfTrue="1" operator="containsText" text="Disponível">
      <formula>NOT(ISERROR(SEARCH("Disponível",B4)))</formula>
    </cfRule>
  </conditionalFormatting>
  <conditionalFormatting sqref="C18:C22">
    <cfRule type="containsText" dxfId="183" priority="21" stopIfTrue="1" operator="containsText" text="Disponível">
      <formula>NOT(ISERROR(SEARCH("Disponível",C18)))</formula>
    </cfRule>
  </conditionalFormatting>
  <conditionalFormatting sqref="D18:D22">
    <cfRule type="containsText" dxfId="182" priority="20" stopIfTrue="1" operator="containsText" text="Disponível">
      <formula>NOT(ISERROR(SEARCH("Disponível",D18)))</formula>
    </cfRule>
  </conditionalFormatting>
  <conditionalFormatting sqref="E7:E9">
    <cfRule type="containsText" dxfId="181" priority="18" stopIfTrue="1" operator="containsText" text="Disponível">
      <formula>NOT(ISERROR(SEARCH("Disponível",E7)))</formula>
    </cfRule>
  </conditionalFormatting>
  <conditionalFormatting sqref="G5:G9">
    <cfRule type="cellIs" dxfId="180" priority="5" stopIfTrue="1" operator="equal">
      <formula>"""Disponível"""</formula>
    </cfRule>
  </conditionalFormatting>
  <conditionalFormatting sqref="G5:G9">
    <cfRule type="cellIs" dxfId="179" priority="4" stopIfTrue="1" operator="equal">
      <formula>"Disponível"</formula>
    </cfRule>
  </conditionalFormatting>
  <conditionalFormatting sqref="G5:G9">
    <cfRule type="containsText" dxfId="178" priority="3" stopIfTrue="1" operator="containsText" text="Disponível">
      <formula>NOT(ISERROR(SEARCH("Disponível",G5)))</formula>
    </cfRule>
  </conditionalFormatting>
  <conditionalFormatting sqref="F18:F22">
    <cfRule type="containsText" dxfId="177" priority="2" stopIfTrue="1" operator="containsText" text="Disponível">
      <formula>NOT(ISERROR(SEARCH("Disponível",F18)))</formula>
    </cfRule>
  </conditionalFormatting>
  <conditionalFormatting sqref="F4:F9">
    <cfRule type="containsText" dxfId="176" priority="1" stopIfTrue="1" operator="containsText" text="Disponível">
      <formula>NOT(ISERROR(SEARCH("Disponível",F4)))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opLeftCell="A2" zoomScale="90" zoomScaleNormal="90" workbookViewId="0">
      <selection activeCell="H14" sqref="H14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9" bestFit="1" customWidth="1"/>
    <col min="4" max="4" width="26.5703125" bestFit="1" customWidth="1"/>
    <col min="5" max="5" width="29" bestFit="1" customWidth="1"/>
    <col min="6" max="6" width="30.42578125" bestFit="1" customWidth="1"/>
    <col min="7" max="7" width="27.28515625" bestFit="1" customWidth="1"/>
    <col min="8" max="8" width="20.5703125" customWidth="1"/>
    <col min="9" max="18" width="9.140625" customWidth="1"/>
  </cols>
  <sheetData>
    <row r="1" spans="1:18" ht="21.75" customHeight="1">
      <c r="A1" s="30"/>
      <c r="B1" s="31" t="s">
        <v>0</v>
      </c>
      <c r="C1" s="138" t="s">
        <v>2</v>
      </c>
      <c r="D1" s="139"/>
      <c r="E1" s="140" t="s">
        <v>3</v>
      </c>
      <c r="F1" s="141"/>
      <c r="G1" s="140" t="s">
        <v>4</v>
      </c>
      <c r="H1" s="14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100" t="s">
        <v>80</v>
      </c>
      <c r="B4" s="228" t="s">
        <v>15</v>
      </c>
      <c r="C4" s="230" t="s">
        <v>62</v>
      </c>
      <c r="D4" s="222" t="s">
        <v>62</v>
      </c>
      <c r="E4" s="222" t="s">
        <v>62</v>
      </c>
      <c r="F4" s="259" t="s">
        <v>149</v>
      </c>
      <c r="G4" s="44" t="s">
        <v>62</v>
      </c>
      <c r="H4" s="45" t="s">
        <v>62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100" t="s">
        <v>81</v>
      </c>
      <c r="B5" s="228" t="s">
        <v>17</v>
      </c>
      <c r="C5" s="231" t="s">
        <v>62</v>
      </c>
      <c r="D5" s="188" t="s">
        <v>288</v>
      </c>
      <c r="E5" s="218" t="s">
        <v>62</v>
      </c>
      <c r="F5" s="260" t="s">
        <v>149</v>
      </c>
      <c r="G5" s="134"/>
      <c r="H5" s="33" t="s">
        <v>62</v>
      </c>
      <c r="I5" s="2"/>
      <c r="K5" s="2"/>
      <c r="L5" s="2"/>
      <c r="M5" s="2"/>
      <c r="N5" s="2"/>
      <c r="O5" s="2"/>
      <c r="P5" s="2"/>
      <c r="Q5" s="2"/>
      <c r="R5" s="2"/>
    </row>
    <row r="6" spans="1:18">
      <c r="A6" s="100" t="s">
        <v>82</v>
      </c>
      <c r="B6" s="228" t="s">
        <v>18</v>
      </c>
      <c r="C6" s="231" t="s">
        <v>62</v>
      </c>
      <c r="D6" s="188" t="s">
        <v>288</v>
      </c>
      <c r="E6" s="218" t="s">
        <v>62</v>
      </c>
      <c r="F6" s="260" t="s">
        <v>149</v>
      </c>
      <c r="G6" s="134"/>
      <c r="H6" s="33" t="s">
        <v>62</v>
      </c>
      <c r="I6" s="2"/>
      <c r="K6" s="2"/>
      <c r="L6" s="2"/>
      <c r="M6" s="2"/>
      <c r="N6" s="2"/>
      <c r="O6" s="2"/>
      <c r="P6" s="2"/>
      <c r="Q6" s="2"/>
      <c r="R6" s="2"/>
    </row>
    <row r="7" spans="1:18">
      <c r="A7" s="100" t="s">
        <v>83</v>
      </c>
      <c r="B7" s="228" t="s">
        <v>20</v>
      </c>
      <c r="C7" s="231" t="s">
        <v>62</v>
      </c>
      <c r="D7" s="188" t="s">
        <v>288</v>
      </c>
      <c r="E7" s="218" t="s">
        <v>62</v>
      </c>
      <c r="F7" s="260" t="s">
        <v>149</v>
      </c>
      <c r="G7" s="134"/>
      <c r="H7" s="33" t="s">
        <v>62</v>
      </c>
      <c r="I7" s="2"/>
      <c r="K7" s="2"/>
      <c r="L7" s="2"/>
      <c r="M7" s="2"/>
      <c r="N7" s="2"/>
      <c r="O7" s="2"/>
      <c r="P7" s="2"/>
      <c r="Q7" s="2"/>
      <c r="R7" s="2"/>
    </row>
    <row r="8" spans="1:18">
      <c r="A8" s="100" t="s">
        <v>84</v>
      </c>
      <c r="B8" s="228" t="s">
        <v>21</v>
      </c>
      <c r="C8" s="251" t="s">
        <v>77</v>
      </c>
      <c r="D8" s="188" t="s">
        <v>289</v>
      </c>
      <c r="E8" s="220" t="s">
        <v>77</v>
      </c>
      <c r="F8" s="260" t="s">
        <v>149</v>
      </c>
      <c r="G8" s="18" t="s">
        <v>62</v>
      </c>
      <c r="H8" s="33" t="s">
        <v>62</v>
      </c>
      <c r="I8" s="2"/>
      <c r="K8" s="2"/>
      <c r="L8" s="2"/>
      <c r="M8" s="2"/>
      <c r="N8" s="2"/>
      <c r="O8" s="2"/>
      <c r="P8" s="2"/>
      <c r="Q8" s="2"/>
      <c r="R8" s="2"/>
    </row>
    <row r="9" spans="1:18" ht="16.5" thickBot="1">
      <c r="A9" s="100" t="s">
        <v>85</v>
      </c>
      <c r="B9" s="228" t="s">
        <v>22</v>
      </c>
      <c r="C9" s="252" t="s">
        <v>77</v>
      </c>
      <c r="D9" s="193" t="s">
        <v>289</v>
      </c>
      <c r="E9" s="221" t="s">
        <v>77</v>
      </c>
      <c r="F9" s="261" t="s">
        <v>149</v>
      </c>
      <c r="G9" s="46" t="s">
        <v>62</v>
      </c>
      <c r="H9" s="36" t="s">
        <v>62</v>
      </c>
      <c r="I9" s="2"/>
      <c r="K9" s="2"/>
      <c r="L9" s="2"/>
      <c r="M9" s="2"/>
      <c r="N9" s="2"/>
      <c r="O9" s="2"/>
      <c r="P9" s="2"/>
      <c r="Q9" s="2"/>
      <c r="R9" s="2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35" t="s">
        <v>86</v>
      </c>
      <c r="B11" s="245" t="s">
        <v>24</v>
      </c>
      <c r="C11" s="248" t="s">
        <v>270</v>
      </c>
      <c r="D11" s="269" t="s">
        <v>150</v>
      </c>
      <c r="E11" s="270" t="s">
        <v>72</v>
      </c>
      <c r="F11" s="202" t="s">
        <v>78</v>
      </c>
      <c r="G11" s="202" t="s">
        <v>78</v>
      </c>
      <c r="H11" s="45" t="s">
        <v>62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36" t="s">
        <v>87</v>
      </c>
      <c r="B12" s="246" t="s">
        <v>25</v>
      </c>
      <c r="C12" s="249" t="s">
        <v>270</v>
      </c>
      <c r="D12" s="271" t="s">
        <v>150</v>
      </c>
      <c r="E12" s="272" t="s">
        <v>72</v>
      </c>
      <c r="F12" s="220" t="s">
        <v>78</v>
      </c>
      <c r="G12" s="220" t="s">
        <v>78</v>
      </c>
      <c r="H12" s="33" t="s">
        <v>62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36" t="s">
        <v>88</v>
      </c>
      <c r="B13" s="246" t="s">
        <v>26</v>
      </c>
      <c r="C13" s="249" t="s">
        <v>270</v>
      </c>
      <c r="D13" s="271" t="s">
        <v>150</v>
      </c>
      <c r="E13" s="272" t="s">
        <v>72</v>
      </c>
      <c r="F13" s="220" t="s">
        <v>78</v>
      </c>
      <c r="G13" s="220" t="s">
        <v>78</v>
      </c>
      <c r="H13" s="33" t="s">
        <v>62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36" t="s">
        <v>89</v>
      </c>
      <c r="B14" s="246" t="s">
        <v>27</v>
      </c>
      <c r="C14" s="249" t="s">
        <v>270</v>
      </c>
      <c r="D14" s="271" t="s">
        <v>150</v>
      </c>
      <c r="E14" s="272" t="s">
        <v>72</v>
      </c>
      <c r="F14" s="220" t="s">
        <v>78</v>
      </c>
      <c r="G14" s="220" t="s">
        <v>78</v>
      </c>
      <c r="H14" s="33" t="s">
        <v>62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36" t="s">
        <v>90</v>
      </c>
      <c r="B15" s="246" t="s">
        <v>28</v>
      </c>
      <c r="C15" s="249" t="s">
        <v>270</v>
      </c>
      <c r="D15" s="271" t="s">
        <v>150</v>
      </c>
      <c r="E15" s="272" t="s">
        <v>72</v>
      </c>
      <c r="F15" s="220" t="s">
        <v>78</v>
      </c>
      <c r="G15" s="220" t="s">
        <v>78</v>
      </c>
      <c r="H15" s="33" t="s">
        <v>62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thickBot="1">
      <c r="A16" s="237" t="s">
        <v>91</v>
      </c>
      <c r="B16" s="247" t="s">
        <v>29</v>
      </c>
      <c r="C16" s="250" t="s">
        <v>270</v>
      </c>
      <c r="D16" s="273" t="s">
        <v>150</v>
      </c>
      <c r="E16" s="274" t="s">
        <v>72</v>
      </c>
      <c r="F16" s="221" t="s">
        <v>78</v>
      </c>
      <c r="G16" s="221" t="s">
        <v>78</v>
      </c>
      <c r="H16" s="36" t="s">
        <v>62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1.75" customHeight="1" thickBot="1">
      <c r="A17" s="238"/>
      <c r="B17" s="239" t="s">
        <v>30</v>
      </c>
      <c r="C17" s="240"/>
      <c r="D17" s="240"/>
      <c r="E17" s="240"/>
      <c r="F17" s="240"/>
      <c r="G17" s="240"/>
      <c r="H17" s="241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1.75" customHeight="1">
      <c r="A18" s="42" t="s">
        <v>92</v>
      </c>
      <c r="B18" s="242" t="s">
        <v>31</v>
      </c>
      <c r="C18" s="262" t="s">
        <v>62</v>
      </c>
      <c r="D18" s="263"/>
      <c r="E18" s="264" t="s">
        <v>213</v>
      </c>
      <c r="F18" s="265" t="s">
        <v>125</v>
      </c>
      <c r="G18" s="243" t="s">
        <v>290</v>
      </c>
      <c r="H18" s="244" t="s">
        <v>62</v>
      </c>
      <c r="I18" s="2"/>
      <c r="M18" s="2"/>
      <c r="O18" s="2"/>
      <c r="P18" s="2"/>
      <c r="Q18" s="2"/>
      <c r="R18" s="2"/>
    </row>
    <row r="19" spans="1:18" ht="21.75" customHeight="1">
      <c r="A19" s="32" t="s">
        <v>93</v>
      </c>
      <c r="B19" s="228" t="s">
        <v>32</v>
      </c>
      <c r="C19" s="266" t="s">
        <v>62</v>
      </c>
      <c r="D19" s="182"/>
      <c r="E19" s="205" t="s">
        <v>213</v>
      </c>
      <c r="F19" s="188" t="s">
        <v>125</v>
      </c>
      <c r="G19" s="212" t="s">
        <v>290</v>
      </c>
      <c r="H19" s="33" t="s">
        <v>62</v>
      </c>
      <c r="I19" s="2"/>
      <c r="M19" s="2"/>
      <c r="O19" s="2"/>
      <c r="P19" s="2"/>
      <c r="Q19" s="2"/>
      <c r="R19" s="2"/>
    </row>
    <row r="20" spans="1:18" ht="21.75" customHeight="1">
      <c r="A20" s="32" t="s">
        <v>94</v>
      </c>
      <c r="B20" s="228" t="s">
        <v>33</v>
      </c>
      <c r="C20" s="266" t="s">
        <v>62</v>
      </c>
      <c r="D20" s="182"/>
      <c r="E20" s="205" t="s">
        <v>213</v>
      </c>
      <c r="F20" s="188" t="s">
        <v>125</v>
      </c>
      <c r="G20" s="212" t="s">
        <v>291</v>
      </c>
      <c r="H20" s="33" t="s">
        <v>62</v>
      </c>
      <c r="I20" s="2"/>
      <c r="L20" s="2"/>
      <c r="M20" s="2"/>
      <c r="N20" s="2"/>
      <c r="O20" s="2"/>
      <c r="P20" s="2"/>
      <c r="Q20" s="2"/>
      <c r="R20" s="2"/>
    </row>
    <row r="21" spans="1:18" ht="21.75" customHeight="1">
      <c r="A21" s="32" t="s">
        <v>95</v>
      </c>
      <c r="B21" s="228" t="s">
        <v>34</v>
      </c>
      <c r="C21" s="267" t="s">
        <v>219</v>
      </c>
      <c r="D21" s="182"/>
      <c r="E21" s="205" t="s">
        <v>213</v>
      </c>
      <c r="F21" s="188" t="s">
        <v>125</v>
      </c>
      <c r="G21" s="212" t="s">
        <v>291</v>
      </c>
      <c r="H21" s="33" t="s">
        <v>62</v>
      </c>
      <c r="I21" s="2"/>
      <c r="L21" s="2"/>
      <c r="M21" s="2"/>
      <c r="N21" s="2"/>
      <c r="O21" s="2"/>
      <c r="P21" s="2"/>
      <c r="Q21" s="2"/>
      <c r="R21" s="2"/>
    </row>
    <row r="22" spans="1:18" ht="21.75" customHeight="1" thickBot="1">
      <c r="A22" s="34" t="s">
        <v>96</v>
      </c>
      <c r="B22" s="229" t="s">
        <v>35</v>
      </c>
      <c r="C22" s="268" t="s">
        <v>219</v>
      </c>
      <c r="D22" s="184"/>
      <c r="E22" s="206" t="s">
        <v>213</v>
      </c>
      <c r="F22" s="193" t="s">
        <v>125</v>
      </c>
      <c r="G22" s="234" t="s">
        <v>291</v>
      </c>
      <c r="H22" s="36" t="s">
        <v>62</v>
      </c>
      <c r="I22" s="2"/>
      <c r="L22" s="2"/>
      <c r="M22" s="2"/>
      <c r="N22" s="2"/>
      <c r="O22" s="2"/>
      <c r="P22" s="2"/>
      <c r="Q22" s="2"/>
      <c r="R22" s="2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:H3 B18:B22 B10:H10 B17:H17 F11:H16 B8:B9 E18:E22 F4:H4 B11:D16 F5:F7 H5:H7 B4:E7 D8:H9 G18:H22">
    <cfRule type="cellIs" dxfId="175" priority="13" stopIfTrue="1" operator="equal">
      <formula>"""Disponível"""</formula>
    </cfRule>
  </conditionalFormatting>
  <conditionalFormatting sqref="F4:H4 F5:F7 H5:H7 C4:E7 D8:H9">
    <cfRule type="cellIs" dxfId="174" priority="12" stopIfTrue="1" operator="equal">
      <formula>"Disponível"</formula>
    </cfRule>
  </conditionalFormatting>
  <conditionalFormatting sqref="B18:B22 B10:H10 B17:H17 F11:H16 B8:B9 E18:E22 F4:H4 B11:D16 F5:F7 H5:H7 B4:E7 D8:H9 G18:H22">
    <cfRule type="containsText" dxfId="173" priority="11" stopIfTrue="1" operator="containsText" text="Disponível">
      <formula>NOT(ISERROR(SEARCH("Disponível",B4)))</formula>
    </cfRule>
  </conditionalFormatting>
  <conditionalFormatting sqref="C21:C22">
    <cfRule type="containsText" dxfId="172" priority="10" stopIfTrue="1" operator="containsText" text="Disponível">
      <formula>NOT(ISERROR(SEARCH("Disponível",C21)))</formula>
    </cfRule>
  </conditionalFormatting>
  <conditionalFormatting sqref="D18:D22">
    <cfRule type="containsText" dxfId="171" priority="6" stopIfTrue="1" operator="containsText" text="Disponível">
      <formula>NOT(ISERROR(SEARCH("Disponível",D18)))</formula>
    </cfRule>
  </conditionalFormatting>
  <conditionalFormatting sqref="F18:F22">
    <cfRule type="containsText" dxfId="170" priority="5" stopIfTrue="1" operator="containsText" text="Disponível">
      <formula>NOT(ISERROR(SEARCH("Disponível",F18)))</formula>
    </cfRule>
  </conditionalFormatting>
  <conditionalFormatting sqref="C18:C20">
    <cfRule type="cellIs" dxfId="169" priority="2" stopIfTrue="1" operator="equal">
      <formula>"""Disponível"""</formula>
    </cfRule>
  </conditionalFormatting>
  <conditionalFormatting sqref="C18:C20">
    <cfRule type="containsText" dxfId="168" priority="1" stopIfTrue="1" operator="containsText" text="Disponível">
      <formula>NOT(ISERROR(SEARCH("Disponível",C18)))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opLeftCell="A2" zoomScale="90" zoomScaleNormal="90" workbookViewId="0">
      <selection activeCell="C18" sqref="C18:G22"/>
    </sheetView>
  </sheetViews>
  <sheetFormatPr defaultColWidth="14.42578125" defaultRowHeight="15.75" customHeight="1"/>
  <cols>
    <col min="1" max="1" width="5.140625" style="29" bestFit="1" customWidth="1"/>
    <col min="2" max="2" width="18.42578125" bestFit="1" customWidth="1"/>
    <col min="3" max="3" width="27" bestFit="1" customWidth="1"/>
    <col min="4" max="4" width="31.5703125" bestFit="1" customWidth="1"/>
    <col min="5" max="5" width="22.7109375" customWidth="1"/>
    <col min="6" max="6" width="27.140625" customWidth="1"/>
    <col min="7" max="7" width="27.5703125" bestFit="1" customWidth="1"/>
    <col min="8" max="8" width="20.570312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4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thickBot="1">
      <c r="A4" s="42" t="s">
        <v>80</v>
      </c>
      <c r="B4" s="43" t="s">
        <v>15</v>
      </c>
      <c r="C4" s="222" t="s">
        <v>62</v>
      </c>
      <c r="D4" s="222" t="s">
        <v>62</v>
      </c>
      <c r="E4" s="222" t="s">
        <v>62</v>
      </c>
      <c r="F4" s="204" t="s">
        <v>237</v>
      </c>
      <c r="G4" s="269" t="s">
        <v>292</v>
      </c>
      <c r="H4" s="45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thickBot="1">
      <c r="A5" s="32" t="s">
        <v>81</v>
      </c>
      <c r="B5" s="19" t="s">
        <v>17</v>
      </c>
      <c r="C5" s="218" t="s">
        <v>62</v>
      </c>
      <c r="D5" s="218" t="s">
        <v>62</v>
      </c>
      <c r="E5" s="218" t="s">
        <v>62</v>
      </c>
      <c r="F5" s="204" t="s">
        <v>237</v>
      </c>
      <c r="G5" s="269" t="s">
        <v>292</v>
      </c>
      <c r="H5" s="33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thickBot="1">
      <c r="A6" s="32" t="s">
        <v>82</v>
      </c>
      <c r="B6" s="19" t="s">
        <v>18</v>
      </c>
      <c r="C6" s="212" t="s">
        <v>236</v>
      </c>
      <c r="D6" s="218" t="s">
        <v>62</v>
      </c>
      <c r="E6" s="218" t="s">
        <v>62</v>
      </c>
      <c r="F6" s="204" t="s">
        <v>237</v>
      </c>
      <c r="G6" s="269" t="s">
        <v>292</v>
      </c>
      <c r="H6" s="33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>
      <c r="A7" s="32" t="s">
        <v>83</v>
      </c>
      <c r="B7" s="19" t="s">
        <v>20</v>
      </c>
      <c r="C7" s="212" t="s">
        <v>236</v>
      </c>
      <c r="D7" s="218" t="s">
        <v>62</v>
      </c>
      <c r="E7" s="218" t="s">
        <v>62</v>
      </c>
      <c r="F7" s="212" t="s">
        <v>62</v>
      </c>
      <c r="G7" s="269" t="s">
        <v>292</v>
      </c>
      <c r="H7" s="33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6.5" thickBot="1">
      <c r="A8" s="32" t="s">
        <v>84</v>
      </c>
      <c r="B8" s="19" t="s">
        <v>21</v>
      </c>
      <c r="C8" s="212" t="s">
        <v>236</v>
      </c>
      <c r="D8" s="218" t="s">
        <v>62</v>
      </c>
      <c r="E8" s="218" t="s">
        <v>62</v>
      </c>
      <c r="F8" s="212" t="s">
        <v>238</v>
      </c>
      <c r="G8" s="269" t="s">
        <v>292</v>
      </c>
      <c r="H8" s="33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thickBot="1">
      <c r="A9" s="34" t="s">
        <v>85</v>
      </c>
      <c r="B9" s="35" t="s">
        <v>22</v>
      </c>
      <c r="C9" s="212" t="s">
        <v>236</v>
      </c>
      <c r="D9" s="218" t="s">
        <v>62</v>
      </c>
      <c r="E9" s="233" t="s">
        <v>62</v>
      </c>
      <c r="F9" s="212" t="s">
        <v>238</v>
      </c>
      <c r="G9" s="269" t="s">
        <v>292</v>
      </c>
      <c r="H9" s="36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.5" thickBot="1">
      <c r="A11" s="42" t="s">
        <v>86</v>
      </c>
      <c r="B11" s="43" t="s">
        <v>24</v>
      </c>
      <c r="C11" s="269" t="s">
        <v>293</v>
      </c>
      <c r="D11" s="202" t="s">
        <v>78</v>
      </c>
      <c r="E11" s="253"/>
      <c r="F11" s="202" t="s">
        <v>72</v>
      </c>
      <c r="G11" s="172" t="s">
        <v>62</v>
      </c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6.5" thickBot="1">
      <c r="A12" s="32" t="s">
        <v>87</v>
      </c>
      <c r="B12" s="19" t="s">
        <v>25</v>
      </c>
      <c r="C12" s="269" t="s">
        <v>293</v>
      </c>
      <c r="D12" s="220" t="s">
        <v>78</v>
      </c>
      <c r="E12" s="254"/>
      <c r="F12" s="220" t="s">
        <v>72</v>
      </c>
      <c r="G12" s="27" t="s">
        <v>62</v>
      </c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32" t="s">
        <v>88</v>
      </c>
      <c r="B13" s="19" t="s">
        <v>26</v>
      </c>
      <c r="C13" s="269" t="s">
        <v>293</v>
      </c>
      <c r="D13" s="220" t="s">
        <v>78</v>
      </c>
      <c r="E13" s="254"/>
      <c r="F13" s="220" t="s">
        <v>72</v>
      </c>
      <c r="G13" s="27" t="s">
        <v>62</v>
      </c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Bot="1">
      <c r="A14" s="32" t="s">
        <v>89</v>
      </c>
      <c r="B14" s="19" t="s">
        <v>27</v>
      </c>
      <c r="C14" s="269" t="s">
        <v>293</v>
      </c>
      <c r="D14" s="220" t="s">
        <v>78</v>
      </c>
      <c r="E14" s="254"/>
      <c r="F14" s="220" t="s">
        <v>72</v>
      </c>
      <c r="G14" s="27" t="s">
        <v>62</v>
      </c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6.5" thickBot="1">
      <c r="A15" s="32" t="s">
        <v>90</v>
      </c>
      <c r="B15" s="19" t="s">
        <v>28</v>
      </c>
      <c r="C15" s="269" t="s">
        <v>293</v>
      </c>
      <c r="D15" s="220" t="s">
        <v>78</v>
      </c>
      <c r="E15" s="255" t="s">
        <v>62</v>
      </c>
      <c r="F15" s="220" t="s">
        <v>72</v>
      </c>
      <c r="G15" s="27" t="s">
        <v>62</v>
      </c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34" t="s">
        <v>91</v>
      </c>
      <c r="B16" s="35" t="s">
        <v>29</v>
      </c>
      <c r="C16" s="269" t="s">
        <v>293</v>
      </c>
      <c r="D16" s="221" t="s">
        <v>78</v>
      </c>
      <c r="E16" s="256" t="s">
        <v>62</v>
      </c>
      <c r="F16" s="221" t="s">
        <v>72</v>
      </c>
      <c r="G16" s="176" t="s">
        <v>62</v>
      </c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275"/>
      <c r="D18" s="190" t="s">
        <v>122</v>
      </c>
      <c r="E18" s="180" t="s">
        <v>225</v>
      </c>
      <c r="F18" s="190" t="s">
        <v>145</v>
      </c>
      <c r="G18" s="190" t="s">
        <v>184</v>
      </c>
      <c r="H18" s="45" t="s">
        <v>62</v>
      </c>
      <c r="I18" s="1"/>
      <c r="J18" s="1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276"/>
      <c r="D19" s="188" t="s">
        <v>122</v>
      </c>
      <c r="E19" s="180" t="s">
        <v>225</v>
      </c>
      <c r="F19" s="188" t="s">
        <v>145</v>
      </c>
      <c r="G19" s="188" t="s">
        <v>128</v>
      </c>
      <c r="H19" s="33" t="s">
        <v>62</v>
      </c>
      <c r="I19" s="1"/>
      <c r="J19" s="1"/>
      <c r="L19" s="1"/>
      <c r="M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19" t="s">
        <v>33</v>
      </c>
      <c r="C20" s="276"/>
      <c r="D20" s="188" t="s">
        <v>122</v>
      </c>
      <c r="E20" s="180" t="s">
        <v>225</v>
      </c>
      <c r="F20" s="188" t="s">
        <v>145</v>
      </c>
      <c r="G20" s="277" t="s">
        <v>62</v>
      </c>
      <c r="H20" s="33" t="s">
        <v>62</v>
      </c>
      <c r="I20" s="1"/>
      <c r="J20" s="1"/>
      <c r="L20" s="1"/>
      <c r="M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19" t="s">
        <v>34</v>
      </c>
      <c r="C21" s="191" t="s">
        <v>144</v>
      </c>
      <c r="D21" s="188" t="s">
        <v>122</v>
      </c>
      <c r="E21" s="180" t="s">
        <v>225</v>
      </c>
      <c r="F21" s="188" t="s">
        <v>146</v>
      </c>
      <c r="G21" s="277" t="s">
        <v>62</v>
      </c>
      <c r="H21" s="33" t="s">
        <v>62</v>
      </c>
      <c r="I21" s="1"/>
      <c r="J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191" t="s">
        <v>144</v>
      </c>
      <c r="D22" s="193" t="s">
        <v>122</v>
      </c>
      <c r="E22" s="180" t="s">
        <v>225</v>
      </c>
      <c r="F22" s="193" t="s">
        <v>146</v>
      </c>
      <c r="G22" s="277" t="s">
        <v>62</v>
      </c>
      <c r="H22" s="36" t="s">
        <v>62</v>
      </c>
      <c r="I22" s="1"/>
      <c r="J22" s="1"/>
      <c r="L22" s="1"/>
      <c r="M22" s="1"/>
      <c r="N22" s="1"/>
      <c r="O22" s="1"/>
      <c r="P22" s="1"/>
      <c r="Q22" s="1"/>
      <c r="R22" s="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8:B22 B17:H17 F11:H16 E18:E22 G18:H22 B1:H10 B11:D16">
    <cfRule type="cellIs" dxfId="167" priority="11" stopIfTrue="1" operator="equal">
      <formula>"""Disponível"""</formula>
    </cfRule>
  </conditionalFormatting>
  <conditionalFormatting sqref="C4:H9">
    <cfRule type="cellIs" dxfId="166" priority="10" stopIfTrue="1" operator="equal">
      <formula>"Disponível"</formula>
    </cfRule>
  </conditionalFormatting>
  <conditionalFormatting sqref="B18:B22 B17:H17 F11:H16 E18:E22 G18:H22 B4:H10 B11:D16">
    <cfRule type="containsText" dxfId="165" priority="9" stopIfTrue="1" operator="containsText" text="Disponível">
      <formula>NOT(ISERROR(SEARCH("Disponível",B4)))</formula>
    </cfRule>
  </conditionalFormatting>
  <conditionalFormatting sqref="C21:C22">
    <cfRule type="containsText" dxfId="164" priority="8" stopIfTrue="1" operator="containsText" text="Disponível">
      <formula>NOT(ISERROR(SEARCH("Disponível",C21)))</formula>
    </cfRule>
  </conditionalFormatting>
  <conditionalFormatting sqref="F18:F22">
    <cfRule type="containsText" dxfId="163" priority="6" stopIfTrue="1" operator="containsText" text="Disponível">
      <formula>NOT(ISERROR(SEARCH("Disponível",F18)))</formula>
    </cfRule>
  </conditionalFormatting>
  <conditionalFormatting sqref="D18:D22">
    <cfRule type="containsText" dxfId="162" priority="4" stopIfTrue="1" operator="containsText" text="Disponível">
      <formula>NOT(ISERROR(SEARCH("Disponível",D18)))</formula>
    </cfRule>
  </conditionalFormatting>
  <conditionalFormatting sqref="C18:C20">
    <cfRule type="containsText" dxfId="161" priority="1" stopIfTrue="1" operator="containsText" text="Disponível">
      <formula>NOT(ISERROR(SEARCH("Disponível",C18)))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2"/>
  <sheetViews>
    <sheetView topLeftCell="A2" zoomScale="80" zoomScaleNormal="80" workbookViewId="0">
      <selection activeCell="E25" sqref="E25"/>
    </sheetView>
  </sheetViews>
  <sheetFormatPr defaultColWidth="14.42578125" defaultRowHeight="15.75" customHeight="1"/>
  <cols>
    <col min="1" max="1" width="5.140625" style="29" bestFit="1" customWidth="1"/>
    <col min="2" max="2" width="18.42578125" bestFit="1" customWidth="1"/>
    <col min="3" max="3" width="34" bestFit="1" customWidth="1"/>
    <col min="4" max="4" width="24.140625" bestFit="1" customWidth="1"/>
    <col min="5" max="5" width="26.42578125" customWidth="1"/>
    <col min="6" max="6" width="24.140625" bestFit="1" customWidth="1"/>
    <col min="7" max="7" width="30.140625" bestFit="1" customWidth="1"/>
    <col min="8" max="8" width="22" customWidth="1"/>
    <col min="9" max="9" width="16.7109375" customWidth="1"/>
    <col min="10" max="18" width="9.140625" customWidth="1"/>
  </cols>
  <sheetData>
    <row r="1" spans="1:18" ht="21.75" customHeight="1">
      <c r="A1" s="30"/>
      <c r="B1" s="31" t="s">
        <v>0</v>
      </c>
      <c r="C1" s="138">
        <v>5</v>
      </c>
      <c r="D1" s="139"/>
      <c r="E1" s="140" t="s">
        <v>3</v>
      </c>
      <c r="F1" s="141"/>
      <c r="G1" s="140" t="s">
        <v>4</v>
      </c>
      <c r="H1" s="142"/>
      <c r="I1" s="8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8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>
      <c r="A4" s="42" t="s">
        <v>80</v>
      </c>
      <c r="B4" s="80" t="s">
        <v>15</v>
      </c>
      <c r="C4" s="286" t="s">
        <v>62</v>
      </c>
      <c r="D4" s="286" t="s">
        <v>62</v>
      </c>
      <c r="E4" s="269" t="s">
        <v>152</v>
      </c>
      <c r="F4" s="269" t="s">
        <v>153</v>
      </c>
      <c r="G4" s="269" t="s">
        <v>154</v>
      </c>
      <c r="H4" s="278" t="s">
        <v>62</v>
      </c>
      <c r="I4" s="8"/>
      <c r="K4" s="1"/>
      <c r="L4" s="1"/>
      <c r="M4" s="1"/>
      <c r="N4" s="1"/>
      <c r="O4" s="1"/>
      <c r="P4" s="1"/>
      <c r="Q4" s="1"/>
      <c r="R4" s="1"/>
    </row>
    <row r="5" spans="1:18">
      <c r="A5" s="32" t="s">
        <v>81</v>
      </c>
      <c r="B5" s="82" t="s">
        <v>17</v>
      </c>
      <c r="C5" s="287" t="s">
        <v>62</v>
      </c>
      <c r="D5" s="287" t="s">
        <v>62</v>
      </c>
      <c r="E5" s="271" t="s">
        <v>152</v>
      </c>
      <c r="F5" s="271" t="s">
        <v>153</v>
      </c>
      <c r="G5" s="271" t="s">
        <v>154</v>
      </c>
      <c r="H5" s="89" t="s">
        <v>62</v>
      </c>
      <c r="I5" s="8"/>
      <c r="K5" s="1"/>
      <c r="L5" s="1"/>
      <c r="M5" s="1"/>
      <c r="N5" s="1"/>
      <c r="O5" s="1"/>
      <c r="P5" s="1"/>
      <c r="Q5" s="1"/>
      <c r="R5" s="1"/>
    </row>
    <row r="6" spans="1:18">
      <c r="A6" s="32" t="s">
        <v>82</v>
      </c>
      <c r="B6" s="82" t="s">
        <v>18</v>
      </c>
      <c r="C6" s="280" t="s">
        <v>294</v>
      </c>
      <c r="D6" s="287" t="s">
        <v>62</v>
      </c>
      <c r="E6" s="271" t="s">
        <v>152</v>
      </c>
      <c r="F6" s="271" t="s">
        <v>153</v>
      </c>
      <c r="G6" s="271" t="s">
        <v>154</v>
      </c>
      <c r="H6" s="89" t="s">
        <v>62</v>
      </c>
      <c r="I6" s="8"/>
      <c r="K6" s="1"/>
      <c r="L6" s="1"/>
      <c r="M6" s="1"/>
      <c r="N6" s="1"/>
      <c r="O6" s="1"/>
      <c r="P6" s="1"/>
      <c r="Q6" s="1"/>
      <c r="R6" s="1"/>
    </row>
    <row r="7" spans="1:18">
      <c r="A7" s="32" t="s">
        <v>83</v>
      </c>
      <c r="B7" s="82" t="s">
        <v>20</v>
      </c>
      <c r="C7" s="280" t="s">
        <v>294</v>
      </c>
      <c r="D7" s="287" t="s">
        <v>62</v>
      </c>
      <c r="E7" s="271" t="s">
        <v>152</v>
      </c>
      <c r="F7" s="271" t="s">
        <v>153</v>
      </c>
      <c r="G7" s="271" t="s">
        <v>154</v>
      </c>
      <c r="H7" s="89" t="s">
        <v>62</v>
      </c>
      <c r="I7" s="8"/>
      <c r="K7" s="1"/>
      <c r="L7" s="1"/>
      <c r="M7" s="1"/>
      <c r="N7" s="1"/>
      <c r="O7" s="1"/>
      <c r="P7" s="1"/>
      <c r="Q7" s="1"/>
      <c r="R7" s="1"/>
    </row>
    <row r="8" spans="1:18">
      <c r="A8" s="32" t="s">
        <v>84</v>
      </c>
      <c r="B8" s="82" t="s">
        <v>21</v>
      </c>
      <c r="C8" s="280" t="s">
        <v>294</v>
      </c>
      <c r="D8" s="287" t="s">
        <v>62</v>
      </c>
      <c r="E8" s="271" t="s">
        <v>152</v>
      </c>
      <c r="F8" s="271" t="s">
        <v>153</v>
      </c>
      <c r="G8" s="271" t="s">
        <v>154</v>
      </c>
      <c r="H8" s="89" t="s">
        <v>62</v>
      </c>
      <c r="I8" s="8"/>
      <c r="K8" s="1"/>
      <c r="L8" s="1"/>
      <c r="M8" s="1"/>
      <c r="N8" s="1"/>
      <c r="O8" s="1"/>
      <c r="P8" s="1"/>
      <c r="Q8" s="1"/>
      <c r="R8" s="1"/>
    </row>
    <row r="9" spans="1:18" ht="16.5" thickBot="1">
      <c r="A9" s="34" t="s">
        <v>85</v>
      </c>
      <c r="B9" s="84" t="s">
        <v>22</v>
      </c>
      <c r="C9" s="280" t="s">
        <v>294</v>
      </c>
      <c r="D9" s="288" t="s">
        <v>62</v>
      </c>
      <c r="E9" s="273" t="s">
        <v>152</v>
      </c>
      <c r="F9" s="273" t="s">
        <v>153</v>
      </c>
      <c r="G9" s="273" t="s">
        <v>154</v>
      </c>
      <c r="H9" s="91" t="s">
        <v>62</v>
      </c>
      <c r="I9" s="9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281" t="s">
        <v>63</v>
      </c>
      <c r="C10" s="282"/>
      <c r="D10" s="282"/>
      <c r="E10" s="282"/>
      <c r="F10" s="282"/>
      <c r="G10" s="282"/>
      <c r="H10" s="283"/>
      <c r="I10" s="8"/>
      <c r="J10" s="1"/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42" t="s">
        <v>86</v>
      </c>
      <c r="B11" s="43" t="s">
        <v>24</v>
      </c>
      <c r="C11" s="259" t="s">
        <v>155</v>
      </c>
      <c r="D11" s="269" t="s">
        <v>156</v>
      </c>
      <c r="E11" s="177" t="s">
        <v>157</v>
      </c>
      <c r="F11" s="179" t="s">
        <v>62</v>
      </c>
      <c r="G11" s="179" t="s">
        <v>72</v>
      </c>
      <c r="H11" s="45" t="s">
        <v>62</v>
      </c>
      <c r="I11" s="8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32" t="s">
        <v>87</v>
      </c>
      <c r="B12" s="19" t="s">
        <v>25</v>
      </c>
      <c r="C12" s="260" t="s">
        <v>155</v>
      </c>
      <c r="D12" s="271" t="s">
        <v>156</v>
      </c>
      <c r="E12" s="178" t="s">
        <v>157</v>
      </c>
      <c r="F12" s="181" t="s">
        <v>62</v>
      </c>
      <c r="G12" s="181" t="s">
        <v>72</v>
      </c>
      <c r="H12" s="33" t="s">
        <v>62</v>
      </c>
      <c r="I12" s="8"/>
      <c r="J12" s="1"/>
      <c r="L12" s="1"/>
      <c r="M12" s="1"/>
      <c r="N12" s="1"/>
      <c r="O12" s="1"/>
      <c r="P12" s="1"/>
      <c r="Q12" s="1"/>
      <c r="R12" s="1"/>
    </row>
    <row r="13" spans="1:18" ht="18" customHeight="1">
      <c r="A13" s="32" t="s">
        <v>88</v>
      </c>
      <c r="B13" s="19" t="s">
        <v>26</v>
      </c>
      <c r="C13" s="260" t="s">
        <v>155</v>
      </c>
      <c r="D13" s="271" t="s">
        <v>156</v>
      </c>
      <c r="E13" s="178" t="s">
        <v>157</v>
      </c>
      <c r="F13" s="181" t="s">
        <v>62</v>
      </c>
      <c r="G13" s="181" t="s">
        <v>72</v>
      </c>
      <c r="H13" s="33" t="s">
        <v>62</v>
      </c>
      <c r="I13" s="8"/>
      <c r="J13" s="1"/>
      <c r="L13" s="1"/>
      <c r="M13" s="1"/>
      <c r="N13" s="1"/>
      <c r="O13" s="1"/>
      <c r="P13" s="1"/>
      <c r="Q13" s="1"/>
      <c r="R13" s="1"/>
    </row>
    <row r="14" spans="1:18" ht="18" customHeight="1">
      <c r="A14" s="32" t="s">
        <v>89</v>
      </c>
      <c r="B14" s="19" t="s">
        <v>27</v>
      </c>
      <c r="C14" s="260" t="s">
        <v>155</v>
      </c>
      <c r="D14" s="271" t="s">
        <v>156</v>
      </c>
      <c r="E14" s="178" t="s">
        <v>157</v>
      </c>
      <c r="F14" s="181" t="s">
        <v>62</v>
      </c>
      <c r="G14" s="181" t="s">
        <v>72</v>
      </c>
      <c r="H14" s="33" t="s">
        <v>62</v>
      </c>
      <c r="I14" s="8"/>
      <c r="J14" s="1"/>
      <c r="L14" s="1"/>
      <c r="M14" s="1"/>
      <c r="N14" s="1"/>
      <c r="O14" s="1"/>
      <c r="P14" s="1"/>
      <c r="Q14" s="1"/>
      <c r="R14" s="1"/>
    </row>
    <row r="15" spans="1:18" ht="18" customHeight="1">
      <c r="A15" s="32" t="s">
        <v>90</v>
      </c>
      <c r="B15" s="19" t="s">
        <v>28</v>
      </c>
      <c r="C15" s="260" t="s">
        <v>155</v>
      </c>
      <c r="D15" s="271" t="s">
        <v>156</v>
      </c>
      <c r="E15" s="178" t="s">
        <v>157</v>
      </c>
      <c r="F15" s="181" t="s">
        <v>62</v>
      </c>
      <c r="G15" s="181" t="s">
        <v>72</v>
      </c>
      <c r="H15" s="33" t="s">
        <v>62</v>
      </c>
      <c r="I15" s="8"/>
      <c r="J15" s="1"/>
      <c r="L15" s="1"/>
      <c r="M15" s="1"/>
      <c r="N15" s="1"/>
      <c r="O15" s="1"/>
      <c r="P15" s="1"/>
      <c r="Q15" s="1"/>
      <c r="R15" s="1"/>
    </row>
    <row r="16" spans="1:18" ht="18" customHeight="1" thickBot="1">
      <c r="A16" s="34" t="s">
        <v>91</v>
      </c>
      <c r="B16" s="35" t="s">
        <v>29</v>
      </c>
      <c r="C16" s="261" t="s">
        <v>155</v>
      </c>
      <c r="D16" s="273" t="s">
        <v>156</v>
      </c>
      <c r="E16" s="289" t="s">
        <v>157</v>
      </c>
      <c r="F16" s="183" t="s">
        <v>62</v>
      </c>
      <c r="G16" s="183" t="s">
        <v>72</v>
      </c>
      <c r="H16" s="36" t="s">
        <v>62</v>
      </c>
      <c r="I16" s="8"/>
      <c r="J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8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189" t="s">
        <v>221</v>
      </c>
      <c r="D18" s="190" t="s">
        <v>123</v>
      </c>
      <c r="E18" s="180"/>
      <c r="F18" s="190" t="s">
        <v>132</v>
      </c>
      <c r="G18" s="190" t="s">
        <v>127</v>
      </c>
      <c r="H18" s="45" t="s">
        <v>62</v>
      </c>
      <c r="I18" s="4"/>
      <c r="J18" s="3"/>
      <c r="K18" s="1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189" t="s">
        <v>221</v>
      </c>
      <c r="D19" s="188" t="s">
        <v>123</v>
      </c>
      <c r="E19" s="182"/>
      <c r="F19" s="188" t="s">
        <v>132</v>
      </c>
      <c r="G19" s="188" t="s">
        <v>127</v>
      </c>
      <c r="H19" s="33" t="s">
        <v>62</v>
      </c>
      <c r="I19" s="4"/>
      <c r="J19" s="3"/>
      <c r="K19" s="1"/>
      <c r="L19" s="1"/>
      <c r="M19" s="1"/>
      <c r="N19" s="1"/>
      <c r="O19" s="1"/>
      <c r="P19" s="1"/>
      <c r="Q19" s="1"/>
      <c r="R19" s="1"/>
    </row>
    <row r="20" spans="1:18" ht="21.75" customHeight="1">
      <c r="A20" s="32" t="s">
        <v>94</v>
      </c>
      <c r="B20" s="19" t="s">
        <v>33</v>
      </c>
      <c r="C20" s="189" t="s">
        <v>221</v>
      </c>
      <c r="D20" s="188" t="s">
        <v>123</v>
      </c>
      <c r="E20" s="188" t="s">
        <v>67</v>
      </c>
      <c r="F20" s="188" t="s">
        <v>132</v>
      </c>
      <c r="G20" s="188" t="s">
        <v>124</v>
      </c>
      <c r="H20" s="33" t="s">
        <v>62</v>
      </c>
      <c r="I20" s="4"/>
      <c r="J20" s="3"/>
      <c r="K20" s="1"/>
      <c r="L20" s="1"/>
      <c r="M20" s="1"/>
      <c r="N20" s="1"/>
      <c r="O20" s="1"/>
      <c r="P20" s="1"/>
      <c r="Q20" s="1"/>
      <c r="R20" s="1"/>
    </row>
    <row r="21" spans="1:18" ht="21.75" customHeight="1">
      <c r="A21" s="32" t="s">
        <v>95</v>
      </c>
      <c r="B21" s="19" t="s">
        <v>34</v>
      </c>
      <c r="C21" s="276"/>
      <c r="D21" s="188" t="s">
        <v>123</v>
      </c>
      <c r="E21" s="188" t="s">
        <v>67</v>
      </c>
      <c r="F21" s="182"/>
      <c r="G21" s="188" t="s">
        <v>124</v>
      </c>
      <c r="H21" s="33" t="s">
        <v>62</v>
      </c>
      <c r="I21" s="4"/>
      <c r="J21" s="3"/>
      <c r="K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290"/>
      <c r="D22" s="193" t="s">
        <v>123</v>
      </c>
      <c r="E22" s="193" t="s">
        <v>67</v>
      </c>
      <c r="F22" s="184"/>
      <c r="G22" s="193" t="s">
        <v>124</v>
      </c>
      <c r="H22" s="36" t="s">
        <v>62</v>
      </c>
      <c r="I22" s="4"/>
      <c r="J22" s="3"/>
      <c r="K22" s="1"/>
      <c r="L22" s="1"/>
      <c r="M22" s="1"/>
      <c r="N22" s="1"/>
      <c r="O22" s="1"/>
      <c r="P22" s="1"/>
      <c r="Q22" s="1"/>
      <c r="R22" s="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:H3 B18:B22 B10:H10 B17:H17 F11:H16 E18:E19 G18:H22 E4:H9 B11:D16 B4:D5 B6:B9 D6:D8">
    <cfRule type="cellIs" dxfId="160" priority="13" stopIfTrue="1" operator="equal">
      <formula>"""Disponível"""</formula>
    </cfRule>
  </conditionalFormatting>
  <conditionalFormatting sqref="E4:H9 C4:D5 D6:D8">
    <cfRule type="cellIs" dxfId="159" priority="12" stopIfTrue="1" operator="equal">
      <formula>"Disponível"</formula>
    </cfRule>
  </conditionalFormatting>
  <conditionalFormatting sqref="B18:B22 B10:H10 B17:H17 F11:H16 E18:E19 G18:H22 E4:H9 B11:D16 B4:D5 B6:B9 D6:D8">
    <cfRule type="containsText" dxfId="158" priority="11" stopIfTrue="1" operator="containsText" text="Disponível">
      <formula>NOT(ISERROR(SEARCH("Disponível",B4)))</formula>
    </cfRule>
  </conditionalFormatting>
  <conditionalFormatting sqref="C21:C22">
    <cfRule type="containsText" dxfId="157" priority="10" stopIfTrue="1" operator="containsText" text="Disponível">
      <formula>NOT(ISERROR(SEARCH("Disponível",C21)))</formula>
    </cfRule>
  </conditionalFormatting>
  <conditionalFormatting sqref="D18:D22">
    <cfRule type="containsText" dxfId="156" priority="9" stopIfTrue="1" operator="containsText" text="Disponível">
      <formula>NOT(ISERROR(SEARCH("Disponível",D18)))</formula>
    </cfRule>
  </conditionalFormatting>
  <conditionalFormatting sqref="F18:F22">
    <cfRule type="containsText" dxfId="155" priority="8" stopIfTrue="1" operator="containsText" text="Disponível">
      <formula>NOT(ISERROR(SEARCH("Disponível",F18)))</formula>
    </cfRule>
  </conditionalFormatting>
  <conditionalFormatting sqref="E20:E22">
    <cfRule type="cellIs" dxfId="154" priority="6" stopIfTrue="1" operator="equal">
      <formula>"""Disponível"""</formula>
    </cfRule>
  </conditionalFormatting>
  <conditionalFormatting sqref="E20:E22">
    <cfRule type="containsText" dxfId="153" priority="5" stopIfTrue="1" operator="containsText" text="Disponível">
      <formula>NOT(ISERROR(SEARCH("Disponível",E20)))</formula>
    </cfRule>
  </conditionalFormatting>
  <conditionalFormatting sqref="C18:C20">
    <cfRule type="containsText" dxfId="152" priority="4" stopIfTrue="1" operator="containsText" text="Disponível">
      <formula>NOT(ISERROR(SEARCH("Disponível",C18)))</formula>
    </cfRule>
  </conditionalFormatting>
  <conditionalFormatting sqref="C6:C9">
    <cfRule type="cellIs" dxfId="151" priority="3" stopIfTrue="1" operator="equal">
      <formula>"""Disponível"""</formula>
    </cfRule>
  </conditionalFormatting>
  <conditionalFormatting sqref="C6:C9">
    <cfRule type="cellIs" dxfId="150" priority="2" stopIfTrue="1" operator="equal">
      <formula>"Disponível"</formula>
    </cfRule>
  </conditionalFormatting>
  <conditionalFormatting sqref="C6:C9">
    <cfRule type="containsText" dxfId="149" priority="1" stopIfTrue="1" operator="containsText" text="Disponível">
      <formula>NOT(ISERROR(SEARCH("Disponível",C6)))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2"/>
  <sheetViews>
    <sheetView zoomScale="70" zoomScaleNormal="70" workbookViewId="0">
      <selection activeCell="C11" sqref="C11:H16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0.7109375" customWidth="1"/>
    <col min="4" max="5" width="21.85546875" customWidth="1"/>
    <col min="6" max="6" width="21.28515625" customWidth="1"/>
    <col min="7" max="7" width="22.85546875" customWidth="1"/>
    <col min="8" max="8" width="20.5703125" customWidth="1"/>
    <col min="9" max="18" width="9.140625" customWidth="1"/>
  </cols>
  <sheetData>
    <row r="1" spans="1:18" ht="21.75" customHeight="1">
      <c r="A1" s="30"/>
      <c r="B1" s="48" t="s">
        <v>0</v>
      </c>
      <c r="C1" s="159">
        <v>6</v>
      </c>
      <c r="D1" s="141"/>
      <c r="E1" s="159" t="s">
        <v>3</v>
      </c>
      <c r="F1" s="141"/>
      <c r="G1" s="159" t="s">
        <v>4</v>
      </c>
      <c r="H1" s="14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75" customHeight="1" thickBot="1">
      <c r="A2" s="37" t="s">
        <v>79</v>
      </c>
      <c r="B2" s="49" t="s">
        <v>5</v>
      </c>
      <c r="C2" s="38" t="s">
        <v>6</v>
      </c>
      <c r="D2" s="38" t="s">
        <v>7</v>
      </c>
      <c r="E2" s="38" t="s">
        <v>8</v>
      </c>
      <c r="F2" s="38" t="s">
        <v>9</v>
      </c>
      <c r="G2" s="38" t="s">
        <v>10</v>
      </c>
      <c r="H2" s="50" t="s">
        <v>11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.75" customHeight="1">
      <c r="A4" s="42" t="s">
        <v>80</v>
      </c>
      <c r="B4" s="48" t="s">
        <v>15</v>
      </c>
      <c r="C4" s="129" t="s">
        <v>36</v>
      </c>
      <c r="D4" s="130"/>
      <c r="E4" s="130"/>
      <c r="F4" s="130"/>
      <c r="G4" s="130"/>
      <c r="H4" s="51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.75" customHeight="1">
      <c r="A5" s="32" t="s">
        <v>81</v>
      </c>
      <c r="B5" s="7" t="s">
        <v>17</v>
      </c>
      <c r="C5" s="128"/>
      <c r="D5" s="128"/>
      <c r="E5" s="128"/>
      <c r="F5" s="128"/>
      <c r="G5" s="291" t="s">
        <v>235</v>
      </c>
      <c r="H5" s="131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2" t="s">
        <v>82</v>
      </c>
      <c r="B6" s="7" t="s">
        <v>18</v>
      </c>
      <c r="C6" s="128"/>
      <c r="D6" s="128"/>
      <c r="E6" s="128"/>
      <c r="F6" s="128"/>
      <c r="G6" s="291" t="s">
        <v>235</v>
      </c>
      <c r="H6" s="131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>
      <c r="A7" s="32" t="s">
        <v>83</v>
      </c>
      <c r="B7" s="7" t="s">
        <v>20</v>
      </c>
      <c r="C7" s="128"/>
      <c r="D7" s="128"/>
      <c r="E7" s="128"/>
      <c r="F7" s="128"/>
      <c r="G7" s="291" t="s">
        <v>235</v>
      </c>
      <c r="H7" s="131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32" t="s">
        <v>84</v>
      </c>
      <c r="B8" s="7" t="s">
        <v>21</v>
      </c>
      <c r="C8" s="128"/>
      <c r="D8" s="128"/>
      <c r="E8" s="128"/>
      <c r="F8" s="128"/>
      <c r="G8" s="128"/>
      <c r="H8" s="131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1.75" customHeight="1" thickBot="1">
      <c r="A9" s="34" t="s">
        <v>85</v>
      </c>
      <c r="B9" s="49" t="s">
        <v>22</v>
      </c>
      <c r="C9" s="132"/>
      <c r="D9" s="132"/>
      <c r="E9" s="132"/>
      <c r="F9" s="132"/>
      <c r="G9" s="132"/>
      <c r="H9" s="13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.75" customHeight="1" thickBot="1">
      <c r="A10" s="47"/>
      <c r="B10" s="143" t="s">
        <v>63</v>
      </c>
      <c r="C10" s="136"/>
      <c r="D10" s="136"/>
      <c r="E10" s="136"/>
      <c r="F10" s="136"/>
      <c r="G10" s="136"/>
      <c r="H10" s="13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1.75" customHeight="1">
      <c r="A11" s="42" t="s">
        <v>86</v>
      </c>
      <c r="B11" s="48" t="s">
        <v>24</v>
      </c>
      <c r="C11" s="153" t="s">
        <v>37</v>
      </c>
      <c r="D11" s="141"/>
      <c r="E11" s="141"/>
      <c r="F11" s="141"/>
      <c r="G11" s="141"/>
      <c r="H11" s="14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1.75" customHeight="1">
      <c r="A12" s="32" t="s">
        <v>87</v>
      </c>
      <c r="B12" s="7" t="s">
        <v>25</v>
      </c>
      <c r="C12" s="154"/>
      <c r="D12" s="155"/>
      <c r="E12" s="155"/>
      <c r="F12" s="155"/>
      <c r="G12" s="155"/>
      <c r="H12" s="156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1.75" customHeight="1">
      <c r="A13" s="32" t="s">
        <v>88</v>
      </c>
      <c r="B13" s="7" t="s">
        <v>26</v>
      </c>
      <c r="C13" s="154"/>
      <c r="D13" s="155"/>
      <c r="E13" s="155"/>
      <c r="F13" s="155"/>
      <c r="G13" s="155"/>
      <c r="H13" s="156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1.75" customHeight="1">
      <c r="A14" s="32" t="s">
        <v>89</v>
      </c>
      <c r="B14" s="7" t="s">
        <v>27</v>
      </c>
      <c r="C14" s="154"/>
      <c r="D14" s="155"/>
      <c r="E14" s="155"/>
      <c r="F14" s="155"/>
      <c r="G14" s="155"/>
      <c r="H14" s="156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1.75" customHeight="1">
      <c r="A15" s="32" t="s">
        <v>90</v>
      </c>
      <c r="B15" s="7" t="s">
        <v>28</v>
      </c>
      <c r="C15" s="154"/>
      <c r="D15" s="155"/>
      <c r="E15" s="155"/>
      <c r="F15" s="155"/>
      <c r="G15" s="155"/>
      <c r="H15" s="156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1.75" customHeight="1" thickBot="1">
      <c r="A16" s="34" t="s">
        <v>91</v>
      </c>
      <c r="B16" s="49" t="s">
        <v>29</v>
      </c>
      <c r="C16" s="157"/>
      <c r="D16" s="157"/>
      <c r="E16" s="157"/>
      <c r="F16" s="157"/>
      <c r="G16" s="157"/>
      <c r="H16" s="158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1.75" customHeight="1" thickBot="1">
      <c r="A17" s="47"/>
      <c r="B17" s="143" t="s">
        <v>30</v>
      </c>
      <c r="C17" s="136"/>
      <c r="D17" s="136"/>
      <c r="E17" s="136"/>
      <c r="F17" s="136"/>
      <c r="G17" s="136"/>
      <c r="H17" s="137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1.75" customHeight="1">
      <c r="A18" s="42" t="s">
        <v>92</v>
      </c>
      <c r="B18" s="48" t="s">
        <v>31</v>
      </c>
      <c r="C18" s="144" t="s">
        <v>37</v>
      </c>
      <c r="D18" s="145"/>
      <c r="E18" s="145"/>
      <c r="F18" s="145"/>
      <c r="G18" s="145"/>
      <c r="H18" s="146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1.75" customHeight="1">
      <c r="A19" s="32" t="s">
        <v>93</v>
      </c>
      <c r="B19" s="7" t="s">
        <v>32</v>
      </c>
      <c r="C19" s="147"/>
      <c r="D19" s="148"/>
      <c r="E19" s="148"/>
      <c r="F19" s="148"/>
      <c r="G19" s="148"/>
      <c r="H19" s="149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1.75" customHeight="1">
      <c r="A20" s="32" t="s">
        <v>94</v>
      </c>
      <c r="B20" s="7" t="s">
        <v>33</v>
      </c>
      <c r="C20" s="147"/>
      <c r="D20" s="148"/>
      <c r="E20" s="148"/>
      <c r="F20" s="148"/>
      <c r="G20" s="148"/>
      <c r="H20" s="149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32" t="s">
        <v>95</v>
      </c>
      <c r="B21" s="7" t="s">
        <v>34</v>
      </c>
      <c r="C21" s="147"/>
      <c r="D21" s="148"/>
      <c r="E21" s="148"/>
      <c r="F21" s="148"/>
      <c r="G21" s="148"/>
      <c r="H21" s="14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.75" customHeight="1" thickBot="1">
      <c r="A22" s="34" t="s">
        <v>96</v>
      </c>
      <c r="B22" s="49" t="s">
        <v>35</v>
      </c>
      <c r="C22" s="150"/>
      <c r="D22" s="151"/>
      <c r="E22" s="151"/>
      <c r="F22" s="151"/>
      <c r="G22" s="151"/>
      <c r="H22" s="15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8">
    <mergeCell ref="C18:H22"/>
    <mergeCell ref="B17:H17"/>
    <mergeCell ref="C11:H16"/>
    <mergeCell ref="B10:H10"/>
    <mergeCell ref="E1:F1"/>
    <mergeCell ref="C1:D1"/>
    <mergeCell ref="G1:H1"/>
    <mergeCell ref="B3:H3"/>
  </mergeCells>
  <phoneticPr fontId="6" type="noConversion"/>
  <conditionalFormatting sqref="G5:G7">
    <cfRule type="cellIs" dxfId="148" priority="3" stopIfTrue="1" operator="equal">
      <formula>"""Disponível"""</formula>
    </cfRule>
  </conditionalFormatting>
  <conditionalFormatting sqref="G5:G7">
    <cfRule type="cellIs" dxfId="147" priority="2" stopIfTrue="1" operator="equal">
      <formula>"Disponível"</formula>
    </cfRule>
  </conditionalFormatting>
  <conditionalFormatting sqref="G5:G7">
    <cfRule type="containsText" dxfId="146" priority="1" stopIfTrue="1" operator="containsText" text="Disponível">
      <formula>NOT(ISERROR(SEARCH("Disponível",G5)))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opLeftCell="A13" zoomScale="70" zoomScaleNormal="70" workbookViewId="0">
      <selection activeCell="D21" sqref="D21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6.140625" bestFit="1" customWidth="1"/>
    <col min="4" max="4" width="24.85546875" customWidth="1"/>
    <col min="5" max="6" width="26" bestFit="1" customWidth="1"/>
    <col min="7" max="7" width="28.7109375" bestFit="1" customWidth="1"/>
    <col min="8" max="8" width="16.14062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7</v>
      </c>
      <c r="D1" s="139"/>
      <c r="E1" s="140" t="s">
        <v>3</v>
      </c>
      <c r="F1" s="141"/>
      <c r="G1" s="140" t="s">
        <v>4</v>
      </c>
      <c r="H1" s="14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.75" customHeight="1" thickBot="1">
      <c r="A4" s="42" t="s">
        <v>80</v>
      </c>
      <c r="B4" s="43" t="s">
        <v>15</v>
      </c>
      <c r="C4" s="297" t="s">
        <v>62</v>
      </c>
      <c r="D4" s="292" t="s">
        <v>239</v>
      </c>
      <c r="E4" s="292" t="s">
        <v>240</v>
      </c>
      <c r="F4" s="292" t="s">
        <v>237</v>
      </c>
      <c r="G4" s="292" t="s">
        <v>242</v>
      </c>
      <c r="H4" s="45" t="s">
        <v>62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.75" customHeight="1" thickBot="1">
      <c r="A5" s="32" t="s">
        <v>81</v>
      </c>
      <c r="B5" s="19" t="s">
        <v>17</v>
      </c>
      <c r="C5" s="298" t="s">
        <v>62</v>
      </c>
      <c r="D5" s="292" t="s">
        <v>239</v>
      </c>
      <c r="E5" s="292" t="s">
        <v>240</v>
      </c>
      <c r="F5" s="292" t="s">
        <v>237</v>
      </c>
      <c r="G5" s="292" t="s">
        <v>242</v>
      </c>
      <c r="H5" s="33" t="s">
        <v>62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2" t="s">
        <v>82</v>
      </c>
      <c r="B6" s="19" t="s">
        <v>18</v>
      </c>
      <c r="C6" s="299" t="s">
        <v>273</v>
      </c>
      <c r="D6" s="291" t="s">
        <v>62</v>
      </c>
      <c r="E6" s="212" t="s">
        <v>62</v>
      </c>
      <c r="F6" s="292" t="s">
        <v>237</v>
      </c>
      <c r="G6" s="291" t="s">
        <v>243</v>
      </c>
      <c r="H6" s="33" t="s">
        <v>62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>
      <c r="A7" s="32" t="s">
        <v>83</v>
      </c>
      <c r="B7" s="19" t="s">
        <v>20</v>
      </c>
      <c r="C7" s="299" t="s">
        <v>273</v>
      </c>
      <c r="D7" s="212" t="s">
        <v>299</v>
      </c>
      <c r="E7" s="212"/>
      <c r="F7" s="291" t="s">
        <v>62</v>
      </c>
      <c r="G7" s="291" t="s">
        <v>243</v>
      </c>
      <c r="H7" s="33" t="s">
        <v>62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32" t="s">
        <v>84</v>
      </c>
      <c r="B8" s="19" t="s">
        <v>21</v>
      </c>
      <c r="C8" s="299" t="s">
        <v>274</v>
      </c>
      <c r="D8" s="212" t="s">
        <v>299</v>
      </c>
      <c r="E8" s="212"/>
      <c r="F8" s="300" t="s">
        <v>297</v>
      </c>
      <c r="G8" s="291" t="s">
        <v>191</v>
      </c>
      <c r="H8" s="33" t="s">
        <v>62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1.75" customHeight="1" thickBot="1">
      <c r="A9" s="34" t="s">
        <v>85</v>
      </c>
      <c r="B9" s="35" t="s">
        <v>22</v>
      </c>
      <c r="C9" s="299" t="s">
        <v>274</v>
      </c>
      <c r="D9" s="212" t="s">
        <v>299</v>
      </c>
      <c r="E9" s="212" t="s">
        <v>300</v>
      </c>
      <c r="F9" s="300" t="s">
        <v>297</v>
      </c>
      <c r="G9" s="291" t="s">
        <v>191</v>
      </c>
      <c r="H9" s="36" t="s">
        <v>62</v>
      </c>
      <c r="I9" s="2"/>
      <c r="J9" s="2"/>
      <c r="L9" s="2"/>
      <c r="M9" s="2"/>
      <c r="N9" s="2"/>
      <c r="O9" s="2"/>
      <c r="P9" s="2"/>
      <c r="Q9" s="2"/>
      <c r="R9" s="2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1.75" customHeight="1" thickBot="1">
      <c r="A11" s="42" t="s">
        <v>86</v>
      </c>
      <c r="B11" s="43" t="s">
        <v>24</v>
      </c>
      <c r="C11" s="292" t="s">
        <v>295</v>
      </c>
      <c r="D11" s="301" t="s">
        <v>72</v>
      </c>
      <c r="E11" s="302" t="s">
        <v>232</v>
      </c>
      <c r="F11" s="197" t="s">
        <v>298</v>
      </c>
      <c r="G11" s="295" t="s">
        <v>73</v>
      </c>
      <c r="H11" s="45" t="s">
        <v>62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1.75" customHeight="1" thickBot="1">
      <c r="A12" s="32" t="s">
        <v>87</v>
      </c>
      <c r="B12" s="19" t="s">
        <v>25</v>
      </c>
      <c r="C12" s="291" t="s">
        <v>295</v>
      </c>
      <c r="D12" s="303" t="s">
        <v>72</v>
      </c>
      <c r="E12" s="302" t="s">
        <v>232</v>
      </c>
      <c r="F12" s="197" t="s">
        <v>298</v>
      </c>
      <c r="G12" s="296" t="s">
        <v>73</v>
      </c>
      <c r="H12" s="33" t="s">
        <v>62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1.75" customHeight="1" thickBot="1">
      <c r="A13" s="32" t="s">
        <v>88</v>
      </c>
      <c r="B13" s="19" t="s">
        <v>26</v>
      </c>
      <c r="C13" s="291" t="s">
        <v>296</v>
      </c>
      <c r="D13" s="303" t="s">
        <v>72</v>
      </c>
      <c r="E13" s="304" t="s">
        <v>62</v>
      </c>
      <c r="F13" s="197" t="s">
        <v>298</v>
      </c>
      <c r="G13" s="181" t="s">
        <v>62</v>
      </c>
      <c r="H13" s="33" t="s">
        <v>62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1.75" customHeight="1" thickBot="1">
      <c r="A14" s="32" t="s">
        <v>89</v>
      </c>
      <c r="B14" s="19" t="s">
        <v>27</v>
      </c>
      <c r="C14" s="291" t="s">
        <v>296</v>
      </c>
      <c r="D14" s="303" t="s">
        <v>72</v>
      </c>
      <c r="E14" s="304" t="s">
        <v>62</v>
      </c>
      <c r="F14" s="197" t="s">
        <v>298</v>
      </c>
      <c r="G14" s="181" t="s">
        <v>62</v>
      </c>
      <c r="H14" s="33" t="s">
        <v>62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1.75" customHeight="1" thickBot="1">
      <c r="A15" s="32" t="s">
        <v>90</v>
      </c>
      <c r="B15" s="19" t="s">
        <v>28</v>
      </c>
      <c r="C15" s="305" t="s">
        <v>62</v>
      </c>
      <c r="D15" s="303" t="s">
        <v>72</v>
      </c>
      <c r="E15" s="306" t="s">
        <v>276</v>
      </c>
      <c r="F15" s="197" t="s">
        <v>298</v>
      </c>
      <c r="G15" s="181" t="s">
        <v>62</v>
      </c>
      <c r="H15" s="33" t="s">
        <v>62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1.75" customHeight="1" thickBot="1">
      <c r="A16" s="34" t="s">
        <v>91</v>
      </c>
      <c r="B16" s="35" t="s">
        <v>29</v>
      </c>
      <c r="C16" s="307" t="s">
        <v>62</v>
      </c>
      <c r="D16" s="308" t="s">
        <v>72</v>
      </c>
      <c r="E16" s="306" t="s">
        <v>276</v>
      </c>
      <c r="F16" s="197" t="s">
        <v>298</v>
      </c>
      <c r="G16" s="183" t="s">
        <v>62</v>
      </c>
      <c r="H16" s="36" t="s">
        <v>62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1.75" customHeight="1" thickBot="1">
      <c r="A18" s="42" t="s">
        <v>92</v>
      </c>
      <c r="B18" s="43" t="s">
        <v>31</v>
      </c>
      <c r="C18" s="292" t="s">
        <v>223</v>
      </c>
      <c r="D18" s="297" t="s">
        <v>62</v>
      </c>
      <c r="E18" s="309" t="s">
        <v>281</v>
      </c>
      <c r="F18" s="292" t="s">
        <v>224</v>
      </c>
      <c r="G18" s="292" t="s">
        <v>192</v>
      </c>
      <c r="H18" s="45" t="s">
        <v>62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1.75" customHeight="1" thickBot="1">
      <c r="A19" s="32" t="s">
        <v>93</v>
      </c>
      <c r="B19" s="19" t="s">
        <v>32</v>
      </c>
      <c r="C19" s="292" t="s">
        <v>223</v>
      </c>
      <c r="D19" s="298" t="s">
        <v>62</v>
      </c>
      <c r="E19" s="309" t="s">
        <v>281</v>
      </c>
      <c r="F19" s="292" t="s">
        <v>224</v>
      </c>
      <c r="G19" s="292" t="s">
        <v>192</v>
      </c>
      <c r="H19" s="33" t="s">
        <v>62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1.75" customHeight="1">
      <c r="A20" s="32" t="s">
        <v>94</v>
      </c>
      <c r="B20" s="19" t="s">
        <v>33</v>
      </c>
      <c r="C20" s="298" t="s">
        <v>62</v>
      </c>
      <c r="D20" s="298" t="s">
        <v>62</v>
      </c>
      <c r="E20" s="298" t="s">
        <v>62</v>
      </c>
      <c r="F20" s="292" t="s">
        <v>224</v>
      </c>
      <c r="G20" s="291" t="s">
        <v>62</v>
      </c>
      <c r="H20" s="33" t="s">
        <v>62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32" t="s">
        <v>95</v>
      </c>
      <c r="B21" s="19" t="s">
        <v>34</v>
      </c>
      <c r="C21" s="310" t="s">
        <v>62</v>
      </c>
      <c r="D21" s="310" t="s">
        <v>62</v>
      </c>
      <c r="E21" s="310" t="s">
        <v>62</v>
      </c>
      <c r="F21" s="310" t="s">
        <v>62</v>
      </c>
      <c r="G21" s="310" t="s">
        <v>62</v>
      </c>
      <c r="H21" s="33" t="s">
        <v>62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.75" customHeight="1" thickBot="1">
      <c r="A22" s="34" t="s">
        <v>96</v>
      </c>
      <c r="B22" s="35" t="s">
        <v>35</v>
      </c>
      <c r="C22" s="293" t="s">
        <v>62</v>
      </c>
      <c r="D22" s="293" t="s">
        <v>62</v>
      </c>
      <c r="E22" s="293" t="s">
        <v>62</v>
      </c>
      <c r="F22" s="293" t="s">
        <v>62</v>
      </c>
      <c r="G22" s="293" t="s">
        <v>62</v>
      </c>
      <c r="H22" s="36" t="s">
        <v>62</v>
      </c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1:D16 B17:H17 B21:H22 B18:B19 D18:H18 B20:E20 F19:H20 B1:H10 D19:E19 F11:H16">
    <cfRule type="cellIs" dxfId="145" priority="18" stopIfTrue="1" operator="equal">
      <formula>"""Disponível"""</formula>
    </cfRule>
  </conditionalFormatting>
  <conditionalFormatting sqref="C4:H9">
    <cfRule type="cellIs" dxfId="144" priority="17" stopIfTrue="1" operator="equal">
      <formula>"Disponível"</formula>
    </cfRule>
  </conditionalFormatting>
  <conditionalFormatting sqref="B11:D16 B17:H17 B21:H22 B18:B19 D18:H18 B20:E20 F19:H20 B4:H10 D19:E19 F11:H16">
    <cfRule type="containsText" dxfId="143" priority="16" stopIfTrue="1" operator="containsText" text="Disponível">
      <formula>NOT(ISERROR(SEARCH("Disponível",B4)))</formula>
    </cfRule>
  </conditionalFormatting>
  <conditionalFormatting sqref="C11">
    <cfRule type="cellIs" dxfId="142" priority="11" stopIfTrue="1" operator="equal">
      <formula>"Disponível"</formula>
    </cfRule>
  </conditionalFormatting>
  <conditionalFormatting sqref="C16">
    <cfRule type="cellIs" dxfId="141" priority="10" stopIfTrue="1" operator="equal">
      <formula>"Disponível"</formula>
    </cfRule>
  </conditionalFormatting>
  <conditionalFormatting sqref="C12:C15">
    <cfRule type="cellIs" dxfId="140" priority="9" stopIfTrue="1" operator="equal">
      <formula>"Disponível"</formula>
    </cfRule>
  </conditionalFormatting>
  <conditionalFormatting sqref="C18:C19">
    <cfRule type="cellIs" dxfId="139" priority="8" stopIfTrue="1" operator="equal">
      <formula>"""Disponível"""</formula>
    </cfRule>
  </conditionalFormatting>
  <conditionalFormatting sqref="C18:C19">
    <cfRule type="containsText" dxfId="138" priority="7" stopIfTrue="1" operator="containsText" text="Disponível">
      <formula>NOT(ISERROR(SEARCH("Disponível",C18)))</formula>
    </cfRule>
  </conditionalFormatting>
  <conditionalFormatting sqref="F4:F6">
    <cfRule type="cellIs" dxfId="137" priority="6" stopIfTrue="1" operator="equal">
      <formula>"""Disponível"""</formula>
    </cfRule>
  </conditionalFormatting>
  <conditionalFormatting sqref="F4:F6">
    <cfRule type="cellIs" dxfId="136" priority="5" stopIfTrue="1" operator="equal">
      <formula>"Disponível"</formula>
    </cfRule>
  </conditionalFormatting>
  <conditionalFormatting sqref="F4:F6">
    <cfRule type="containsText" dxfId="135" priority="4" stopIfTrue="1" operator="containsText" text="Disponível">
      <formula>NOT(ISERROR(SEARCH("Disponível",F4)))</formula>
    </cfRule>
  </conditionalFormatting>
  <conditionalFormatting sqref="C6:C9">
    <cfRule type="cellIs" dxfId="27" priority="3" stopIfTrue="1" operator="equal">
      <formula>"""Disponível"""</formula>
    </cfRule>
  </conditionalFormatting>
  <conditionalFormatting sqref="C6:C9">
    <cfRule type="cellIs" dxfId="26" priority="2" stopIfTrue="1" operator="equal">
      <formula>"Disponível"</formula>
    </cfRule>
  </conditionalFormatting>
  <conditionalFormatting sqref="C6:C9">
    <cfRule type="containsText" dxfId="25" priority="1" stopIfTrue="1" operator="containsText" text="Disponível">
      <formula>NOT(ISERROR(SEARCH("Disponível",C6)))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0" zoomScaleNormal="70" workbookViewId="0">
      <selection activeCell="F27" sqref="F27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6.7109375" customWidth="1"/>
    <col min="4" max="4" width="23" customWidth="1"/>
    <col min="5" max="5" width="24.85546875" customWidth="1"/>
    <col min="6" max="6" width="23" customWidth="1"/>
    <col min="7" max="7" width="36.42578125" customWidth="1"/>
    <col min="8" max="8" width="16.8554687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8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15</v>
      </c>
      <c r="C4" s="311" t="s">
        <v>62</v>
      </c>
      <c r="D4" s="311" t="s">
        <v>246</v>
      </c>
      <c r="E4" s="311" t="s">
        <v>249</v>
      </c>
      <c r="F4" s="311" t="s">
        <v>62</v>
      </c>
      <c r="G4" s="311" t="s">
        <v>250</v>
      </c>
      <c r="H4" s="62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 thickBot="1">
      <c r="A5" s="32" t="s">
        <v>81</v>
      </c>
      <c r="B5" s="19" t="s">
        <v>17</v>
      </c>
      <c r="C5" s="299" t="s">
        <v>62</v>
      </c>
      <c r="D5" s="311" t="s">
        <v>246</v>
      </c>
      <c r="E5" s="311" t="s">
        <v>249</v>
      </c>
      <c r="F5" s="299" t="s">
        <v>62</v>
      </c>
      <c r="G5" s="311" t="s">
        <v>250</v>
      </c>
      <c r="H5" s="64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 thickBot="1">
      <c r="A6" s="32" t="s">
        <v>82</v>
      </c>
      <c r="B6" s="19" t="s">
        <v>18</v>
      </c>
      <c r="C6" s="299" t="s">
        <v>244</v>
      </c>
      <c r="D6" s="311" t="s">
        <v>247</v>
      </c>
      <c r="E6" s="311" t="s">
        <v>249</v>
      </c>
      <c r="F6" s="299" t="s">
        <v>62</v>
      </c>
      <c r="G6" s="299"/>
      <c r="H6" s="64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 thickBot="1">
      <c r="A7" s="32" t="s">
        <v>83</v>
      </c>
      <c r="B7" s="19" t="s">
        <v>20</v>
      </c>
      <c r="C7" s="299" t="s">
        <v>244</v>
      </c>
      <c r="D7" s="311" t="s">
        <v>247</v>
      </c>
      <c r="E7" s="291" t="s">
        <v>241</v>
      </c>
      <c r="F7" s="299" t="s">
        <v>62</v>
      </c>
      <c r="G7" s="299"/>
      <c r="H7" s="64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 thickBot="1">
      <c r="A8" s="32" t="s">
        <v>84</v>
      </c>
      <c r="B8" s="19" t="s">
        <v>21</v>
      </c>
      <c r="C8" s="299" t="s">
        <v>245</v>
      </c>
      <c r="D8" s="311" t="s">
        <v>248</v>
      </c>
      <c r="E8" s="291" t="s">
        <v>241</v>
      </c>
      <c r="F8" s="299" t="s">
        <v>62</v>
      </c>
      <c r="G8" s="299"/>
      <c r="H8" s="6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299" t="s">
        <v>245</v>
      </c>
      <c r="D9" s="311" t="s">
        <v>248</v>
      </c>
      <c r="E9" s="291" t="s">
        <v>241</v>
      </c>
      <c r="F9" s="312"/>
      <c r="G9" s="299"/>
      <c r="H9" s="65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thickBot="1">
      <c r="A11" s="42" t="s">
        <v>86</v>
      </c>
      <c r="B11" s="43" t="s">
        <v>24</v>
      </c>
      <c r="C11" s="81" t="s">
        <v>77</v>
      </c>
      <c r="D11" s="81" t="s">
        <v>197</v>
      </c>
      <c r="E11" s="73" t="s">
        <v>198</v>
      </c>
      <c r="F11" s="81" t="s">
        <v>197</v>
      </c>
      <c r="G11" s="81" t="s">
        <v>200</v>
      </c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 thickBot="1">
      <c r="A12" s="32" t="s">
        <v>87</v>
      </c>
      <c r="B12" s="19" t="s">
        <v>25</v>
      </c>
      <c r="C12" s="83" t="s">
        <v>77</v>
      </c>
      <c r="D12" s="81" t="s">
        <v>197</v>
      </c>
      <c r="E12" s="73" t="s">
        <v>198</v>
      </c>
      <c r="F12" s="81" t="s">
        <v>197</v>
      </c>
      <c r="G12" s="81" t="s">
        <v>200</v>
      </c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>
      <c r="A13" s="32" t="s">
        <v>88</v>
      </c>
      <c r="B13" s="19" t="s">
        <v>26</v>
      </c>
      <c r="C13" s="122" t="s">
        <v>62</v>
      </c>
      <c r="D13" s="81" t="s">
        <v>197</v>
      </c>
      <c r="E13" s="74" t="s">
        <v>72</v>
      </c>
      <c r="F13" s="81" t="s">
        <v>197</v>
      </c>
      <c r="G13" s="83" t="s">
        <v>199</v>
      </c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>
      <c r="A14" s="32" t="s">
        <v>89</v>
      </c>
      <c r="B14" s="19" t="s">
        <v>27</v>
      </c>
      <c r="C14" s="122" t="s">
        <v>62</v>
      </c>
      <c r="D14" s="83" t="s">
        <v>62</v>
      </c>
      <c r="E14" s="74" t="s">
        <v>72</v>
      </c>
      <c r="F14" s="83" t="s">
        <v>62</v>
      </c>
      <c r="G14" s="83" t="s">
        <v>199</v>
      </c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>
      <c r="A15" s="32" t="s">
        <v>90</v>
      </c>
      <c r="B15" s="19" t="s">
        <v>28</v>
      </c>
      <c r="C15" s="122" t="s">
        <v>62</v>
      </c>
      <c r="D15" s="83" t="s">
        <v>62</v>
      </c>
      <c r="E15" s="74" t="s">
        <v>72</v>
      </c>
      <c r="F15" s="83" t="s">
        <v>62</v>
      </c>
      <c r="G15" s="83" t="s">
        <v>199</v>
      </c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313"/>
      <c r="D16" s="85" t="s">
        <v>62</v>
      </c>
      <c r="E16" s="75" t="s">
        <v>72</v>
      </c>
      <c r="F16" s="85" t="s">
        <v>62</v>
      </c>
      <c r="G16" s="83" t="s">
        <v>199</v>
      </c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105"/>
      <c r="D18" s="105" t="s">
        <v>62</v>
      </c>
      <c r="E18" s="171" t="s">
        <v>282</v>
      </c>
      <c r="F18" s="105" t="s">
        <v>193</v>
      </c>
      <c r="G18" s="105" t="s">
        <v>252</v>
      </c>
      <c r="H18" s="45" t="s">
        <v>62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105"/>
      <c r="D19" s="106" t="s">
        <v>62</v>
      </c>
      <c r="E19" s="171" t="s">
        <v>282</v>
      </c>
      <c r="F19" s="105" t="s">
        <v>193</v>
      </c>
      <c r="G19" s="105" t="s">
        <v>252</v>
      </c>
      <c r="H19" s="33" t="s">
        <v>62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19" t="s">
        <v>33</v>
      </c>
      <c r="C20" s="106" t="s">
        <v>62</v>
      </c>
      <c r="D20" s="106" t="s">
        <v>62</v>
      </c>
      <c r="E20" s="106" t="s">
        <v>62</v>
      </c>
      <c r="F20" s="105" t="s">
        <v>194</v>
      </c>
      <c r="G20" s="105" t="s">
        <v>252</v>
      </c>
      <c r="H20" s="33" t="s">
        <v>62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19" t="s">
        <v>34</v>
      </c>
      <c r="C21" s="106" t="s">
        <v>62</v>
      </c>
      <c r="D21" s="106" t="s">
        <v>62</v>
      </c>
      <c r="E21" s="106" t="s">
        <v>62</v>
      </c>
      <c r="F21" s="105" t="s">
        <v>194</v>
      </c>
      <c r="G21" s="105" t="s">
        <v>252</v>
      </c>
      <c r="H21" s="33" t="s">
        <v>62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107" t="s">
        <v>62</v>
      </c>
      <c r="D22" s="107" t="s">
        <v>62</v>
      </c>
      <c r="E22" s="107" t="s">
        <v>62</v>
      </c>
      <c r="F22" s="105" t="s">
        <v>194</v>
      </c>
      <c r="G22" s="105" t="s">
        <v>252</v>
      </c>
      <c r="H22" s="36" t="s">
        <v>62</v>
      </c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B10:H10 B11:B16 B6:B9 H9 D11:D16 F11:H16 D6:D9 E5:E6 B1:H5 C6:H8 B17:H17 B20:H22 B18:D19 F18:H19">
    <cfRule type="cellIs" dxfId="134" priority="23" stopIfTrue="1" operator="equal">
      <formula>"""Disponível"""</formula>
    </cfRule>
  </conditionalFormatting>
  <conditionalFormatting sqref="H9 D6:D9 C4:H8">
    <cfRule type="cellIs" dxfId="133" priority="22" stopIfTrue="1" operator="equal">
      <formula>"Disponível"</formula>
    </cfRule>
  </conditionalFormatting>
  <conditionalFormatting sqref="B10:H10 B11:B16 B6:B9 H9 D11:D16 F11:H16 D6:D9 E5:E6 B4:H5 C6:H8 B17:H17 B20:H22 B18:D19 F18:H19">
    <cfRule type="containsText" dxfId="132" priority="21" stopIfTrue="1" operator="containsText" text="Disponível">
      <formula>NOT(ISERROR(SEARCH("Disponível",B4)))</formula>
    </cfRule>
  </conditionalFormatting>
  <conditionalFormatting sqref="C13:C15">
    <cfRule type="cellIs" dxfId="131" priority="16" stopIfTrue="1" operator="equal">
      <formula>"""Disponível"""</formula>
    </cfRule>
  </conditionalFormatting>
  <conditionalFormatting sqref="C13:C15">
    <cfRule type="cellIs" dxfId="130" priority="15" stopIfTrue="1" operator="equal">
      <formula>"Disponível"</formula>
    </cfRule>
  </conditionalFormatting>
  <conditionalFormatting sqref="C13:C15">
    <cfRule type="containsText" dxfId="129" priority="14" stopIfTrue="1" operator="containsText" text="Disponível">
      <formula>NOT(ISERROR(SEARCH("Disponível",C13)))</formula>
    </cfRule>
  </conditionalFormatting>
  <conditionalFormatting sqref="C11:C12">
    <cfRule type="containsText" dxfId="128" priority="12" stopIfTrue="1" operator="containsText" text="Disponível">
      <formula>NOT(ISERROR(SEARCH("Disponível",C11)))</formula>
    </cfRule>
  </conditionalFormatting>
  <conditionalFormatting sqref="C11:C12">
    <cfRule type="cellIs" dxfId="127" priority="13" stopIfTrue="1" operator="equal">
      <formula>"""Disponível"""</formula>
    </cfRule>
  </conditionalFormatting>
  <conditionalFormatting sqref="C9">
    <cfRule type="cellIs" dxfId="126" priority="11" stopIfTrue="1" operator="equal">
      <formula>"""Disponível"""</formula>
    </cfRule>
  </conditionalFormatting>
  <conditionalFormatting sqref="C9">
    <cfRule type="cellIs" dxfId="125" priority="10" stopIfTrue="1" operator="equal">
      <formula>"Disponível"</formula>
    </cfRule>
  </conditionalFormatting>
  <conditionalFormatting sqref="C9">
    <cfRule type="containsText" dxfId="124" priority="9" stopIfTrue="1" operator="containsText" text="Disponível">
      <formula>NOT(ISERROR(SEARCH("Disponível",C9)))</formula>
    </cfRule>
  </conditionalFormatting>
  <conditionalFormatting sqref="G9">
    <cfRule type="cellIs" dxfId="123" priority="8" stopIfTrue="1" operator="equal">
      <formula>"""Disponível"""</formula>
    </cfRule>
  </conditionalFormatting>
  <conditionalFormatting sqref="G9">
    <cfRule type="cellIs" dxfId="122" priority="7" stopIfTrue="1" operator="equal">
      <formula>"Disponível"</formula>
    </cfRule>
  </conditionalFormatting>
  <conditionalFormatting sqref="G9">
    <cfRule type="containsText" dxfId="121" priority="6" stopIfTrue="1" operator="containsText" text="Disponível">
      <formula>NOT(ISERROR(SEARCH("Disponível",G9)))</formula>
    </cfRule>
  </conditionalFormatting>
  <conditionalFormatting sqref="E18:E19">
    <cfRule type="cellIs" dxfId="120" priority="5" stopIfTrue="1" operator="equal">
      <formula>"""Disponível"""</formula>
    </cfRule>
  </conditionalFormatting>
  <conditionalFormatting sqref="E18:E19">
    <cfRule type="containsText" dxfId="119" priority="4" stopIfTrue="1" operator="containsText" text="Disponível">
      <formula>NOT(ISERROR(SEARCH("Disponível",E18)))</formula>
    </cfRule>
  </conditionalFormatting>
  <conditionalFormatting sqref="E7:E9">
    <cfRule type="cellIs" dxfId="24" priority="3" stopIfTrue="1" operator="equal">
      <formula>"""Disponível"""</formula>
    </cfRule>
  </conditionalFormatting>
  <conditionalFormatting sqref="E7:E9">
    <cfRule type="cellIs" dxfId="23" priority="2" stopIfTrue="1" operator="equal">
      <formula>"Disponível"</formula>
    </cfRule>
  </conditionalFormatting>
  <conditionalFormatting sqref="E7:E9">
    <cfRule type="containsText" dxfId="22" priority="1" stopIfTrue="1" operator="containsText" text="Disponível">
      <formula>NOT(ISERROR(SEARCH("Disponível",E7)))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70" zoomScaleNormal="70" workbookViewId="0">
      <selection activeCell="H12" sqref="H12"/>
    </sheetView>
  </sheetViews>
  <sheetFormatPr defaultColWidth="14.42578125" defaultRowHeight="15.75" customHeight="1"/>
  <cols>
    <col min="1" max="1" width="5.140625" style="29" bestFit="1" customWidth="1"/>
    <col min="2" max="2" width="17.85546875" customWidth="1"/>
    <col min="3" max="3" width="21.85546875" customWidth="1"/>
    <col min="4" max="4" width="27.28515625" customWidth="1"/>
    <col min="5" max="5" width="26.85546875" bestFit="1" customWidth="1"/>
    <col min="6" max="6" width="21.42578125" customWidth="1"/>
    <col min="7" max="7" width="26" bestFit="1" customWidth="1"/>
    <col min="8" max="8" width="21.7109375" customWidth="1"/>
    <col min="9" max="18" width="9.140625" customWidth="1"/>
  </cols>
  <sheetData>
    <row r="1" spans="1:18" ht="21.75" customHeight="1">
      <c r="A1" s="30"/>
      <c r="B1" s="31" t="s">
        <v>0</v>
      </c>
      <c r="C1" s="138">
        <v>9</v>
      </c>
      <c r="D1" s="139"/>
      <c r="E1" s="140" t="s">
        <v>3</v>
      </c>
      <c r="F1" s="141"/>
      <c r="G1" s="140" t="s">
        <v>4</v>
      </c>
      <c r="H1" s="14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thickBot="1">
      <c r="A2" s="37" t="s">
        <v>79</v>
      </c>
      <c r="B2" s="38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40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>
      <c r="A3" s="41"/>
      <c r="B3" s="143" t="s">
        <v>12</v>
      </c>
      <c r="C3" s="136"/>
      <c r="D3" s="136"/>
      <c r="E3" s="136"/>
      <c r="F3" s="136"/>
      <c r="G3" s="136"/>
      <c r="H3" s="13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 thickBot="1">
      <c r="A4" s="42" t="s">
        <v>80</v>
      </c>
      <c r="B4" s="43" t="s">
        <v>15</v>
      </c>
      <c r="C4" s="121" t="s">
        <v>62</v>
      </c>
      <c r="D4" s="223"/>
      <c r="E4" s="121" t="s">
        <v>62</v>
      </c>
      <c r="F4" s="314" t="s">
        <v>277</v>
      </c>
      <c r="G4" s="315" t="s">
        <v>62</v>
      </c>
      <c r="H4" s="45" t="s">
        <v>62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>
      <c r="A5" s="32" t="s">
        <v>81</v>
      </c>
      <c r="B5" s="19" t="s">
        <v>17</v>
      </c>
      <c r="C5" s="122" t="s">
        <v>62</v>
      </c>
      <c r="D5" s="227"/>
      <c r="E5" s="122" t="s">
        <v>62</v>
      </c>
      <c r="F5" s="314" t="s">
        <v>277</v>
      </c>
      <c r="G5" s="299" t="s">
        <v>253</v>
      </c>
      <c r="H5" s="33" t="s">
        <v>62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32" t="s">
        <v>82</v>
      </c>
      <c r="B6" s="19" t="s">
        <v>18</v>
      </c>
      <c r="C6" s="122" t="s">
        <v>62</v>
      </c>
      <c r="D6" s="207" t="s">
        <v>62</v>
      </c>
      <c r="E6" s="299" t="s">
        <v>195</v>
      </c>
      <c r="F6" s="316" t="s">
        <v>62</v>
      </c>
      <c r="G6" s="299" t="s">
        <v>253</v>
      </c>
      <c r="H6" s="33" t="s">
        <v>62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32" t="s">
        <v>83</v>
      </c>
      <c r="B7" s="19" t="s">
        <v>20</v>
      </c>
      <c r="C7" s="122"/>
      <c r="D7" s="207" t="s">
        <v>62</v>
      </c>
      <c r="E7" s="299" t="s">
        <v>195</v>
      </c>
      <c r="F7" s="316" t="s">
        <v>62</v>
      </c>
      <c r="G7" s="299" t="s">
        <v>253</v>
      </c>
      <c r="H7" s="33" t="s">
        <v>62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customHeight="1">
      <c r="A8" s="32" t="s">
        <v>84</v>
      </c>
      <c r="B8" s="19" t="s">
        <v>21</v>
      </c>
      <c r="C8" s="317"/>
      <c r="D8" s="83" t="s">
        <v>77</v>
      </c>
      <c r="E8" s="299" t="s">
        <v>196</v>
      </c>
      <c r="F8" s="316" t="s">
        <v>62</v>
      </c>
      <c r="G8" s="83" t="s">
        <v>77</v>
      </c>
      <c r="H8" s="33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thickBot="1">
      <c r="A9" s="34" t="s">
        <v>85</v>
      </c>
      <c r="B9" s="35" t="s">
        <v>22</v>
      </c>
      <c r="C9" s="318"/>
      <c r="D9" s="85" t="s">
        <v>77</v>
      </c>
      <c r="E9" s="319" t="s">
        <v>196</v>
      </c>
      <c r="F9" s="320" t="s">
        <v>62</v>
      </c>
      <c r="G9" s="85" t="s">
        <v>77</v>
      </c>
      <c r="H9" s="36" t="s">
        <v>62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.75" customHeight="1" thickBot="1">
      <c r="A10" s="47"/>
      <c r="B10" s="135" t="s">
        <v>63</v>
      </c>
      <c r="C10" s="136"/>
      <c r="D10" s="136"/>
      <c r="E10" s="136"/>
      <c r="F10" s="136"/>
      <c r="G10" s="136"/>
      <c r="H10" s="1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.75" customHeight="1" thickBot="1">
      <c r="A11" s="42" t="s">
        <v>86</v>
      </c>
      <c r="B11" s="43" t="s">
        <v>24</v>
      </c>
      <c r="C11" s="81" t="s">
        <v>72</v>
      </c>
      <c r="D11" s="121" t="s">
        <v>62</v>
      </c>
      <c r="E11" s="124"/>
      <c r="F11" s="321" t="s">
        <v>227</v>
      </c>
      <c r="G11" s="321" t="s">
        <v>230</v>
      </c>
      <c r="H11" s="45" t="s">
        <v>62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.75" customHeight="1" thickBot="1">
      <c r="A12" s="32" t="s">
        <v>87</v>
      </c>
      <c r="B12" s="19" t="s">
        <v>25</v>
      </c>
      <c r="C12" s="83" t="s">
        <v>72</v>
      </c>
      <c r="D12" s="122" t="s">
        <v>62</v>
      </c>
      <c r="E12" s="125"/>
      <c r="F12" s="321" t="s">
        <v>227</v>
      </c>
      <c r="G12" s="321" t="s">
        <v>230</v>
      </c>
      <c r="H12" s="33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.75" customHeight="1" thickBot="1">
      <c r="A13" s="32" t="s">
        <v>88</v>
      </c>
      <c r="B13" s="19" t="s">
        <v>26</v>
      </c>
      <c r="C13" s="83" t="s">
        <v>72</v>
      </c>
      <c r="D13" s="122" t="s">
        <v>62</v>
      </c>
      <c r="E13" s="125"/>
      <c r="F13" s="321" t="s">
        <v>228</v>
      </c>
      <c r="G13" s="321" t="s">
        <v>231</v>
      </c>
      <c r="H13" s="33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.75" customHeight="1" thickBot="1">
      <c r="A14" s="32" t="s">
        <v>89</v>
      </c>
      <c r="B14" s="19" t="s">
        <v>27</v>
      </c>
      <c r="C14" s="83" t="s">
        <v>72</v>
      </c>
      <c r="D14" s="122" t="s">
        <v>62</v>
      </c>
      <c r="E14" s="125"/>
      <c r="F14" s="321" t="s">
        <v>228</v>
      </c>
      <c r="G14" s="321" t="s">
        <v>231</v>
      </c>
      <c r="H14" s="33" t="s">
        <v>62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.75" customHeight="1" thickBot="1">
      <c r="A15" s="32" t="s">
        <v>90</v>
      </c>
      <c r="B15" s="19" t="s">
        <v>28</v>
      </c>
      <c r="C15" s="83" t="s">
        <v>72</v>
      </c>
      <c r="D15" s="122" t="s">
        <v>62</v>
      </c>
      <c r="E15" s="125"/>
      <c r="F15" s="321" t="s">
        <v>229</v>
      </c>
      <c r="G15" s="122" t="s">
        <v>62</v>
      </c>
      <c r="H15" s="33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 thickBot="1">
      <c r="A16" s="34" t="s">
        <v>91</v>
      </c>
      <c r="B16" s="35" t="s">
        <v>29</v>
      </c>
      <c r="C16" s="85" t="s">
        <v>72</v>
      </c>
      <c r="D16" s="123" t="s">
        <v>62</v>
      </c>
      <c r="E16" s="126"/>
      <c r="F16" s="321" t="s">
        <v>229</v>
      </c>
      <c r="G16" s="123" t="s">
        <v>62</v>
      </c>
      <c r="H16" s="36" t="s">
        <v>62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.75" customHeight="1" thickBot="1">
      <c r="A17" s="47"/>
      <c r="B17" s="135" t="s">
        <v>30</v>
      </c>
      <c r="C17" s="136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.75" customHeight="1" thickBot="1">
      <c r="A18" s="42" t="s">
        <v>92</v>
      </c>
      <c r="B18" s="43" t="s">
        <v>31</v>
      </c>
      <c r="C18" s="211" t="s">
        <v>189</v>
      </c>
      <c r="D18" s="211" t="s">
        <v>189</v>
      </c>
      <c r="E18" s="211" t="s">
        <v>189</v>
      </c>
      <c r="F18" s="284" t="s">
        <v>144</v>
      </c>
      <c r="G18" s="322" t="s">
        <v>220</v>
      </c>
      <c r="H18" s="322" t="s">
        <v>220</v>
      </c>
      <c r="I18" s="1"/>
      <c r="J18" s="3"/>
      <c r="L18" s="1"/>
      <c r="M18" s="1"/>
      <c r="N18" s="1"/>
      <c r="O18" s="1"/>
      <c r="P18" s="1"/>
      <c r="Q18" s="1"/>
      <c r="R18" s="1"/>
    </row>
    <row r="19" spans="1:18" ht="21.75" customHeight="1" thickBot="1">
      <c r="A19" s="32" t="s">
        <v>93</v>
      </c>
      <c r="B19" s="19" t="s">
        <v>32</v>
      </c>
      <c r="C19" s="208" t="s">
        <v>189</v>
      </c>
      <c r="D19" s="208" t="s">
        <v>189</v>
      </c>
      <c r="E19" s="208" t="s">
        <v>189</v>
      </c>
      <c r="F19" s="213" t="s">
        <v>144</v>
      </c>
      <c r="G19" s="322" t="s">
        <v>220</v>
      </c>
      <c r="H19" s="322" t="s">
        <v>220</v>
      </c>
      <c r="I19" s="1"/>
      <c r="J19" s="3"/>
      <c r="K19" s="1"/>
      <c r="L19" s="1"/>
      <c r="M19" s="1"/>
      <c r="N19" s="1"/>
      <c r="O19" s="1"/>
      <c r="P19" s="1"/>
      <c r="Q19" s="1"/>
      <c r="R19" s="1"/>
    </row>
    <row r="20" spans="1:18" ht="21.75" customHeight="1" thickBot="1">
      <c r="A20" s="32" t="s">
        <v>94</v>
      </c>
      <c r="B20" s="19" t="s">
        <v>33</v>
      </c>
      <c r="C20" s="208" t="s">
        <v>189</v>
      </c>
      <c r="D20" s="208" t="s">
        <v>189</v>
      </c>
      <c r="E20" s="208" t="s">
        <v>189</v>
      </c>
      <c r="F20" s="213" t="s">
        <v>144</v>
      </c>
      <c r="G20" s="322" t="s">
        <v>220</v>
      </c>
      <c r="H20" s="322" t="s">
        <v>220</v>
      </c>
      <c r="I20" s="1"/>
      <c r="J20" s="3"/>
      <c r="K20" s="1"/>
      <c r="L20" s="1"/>
      <c r="M20" s="1"/>
      <c r="N20" s="1"/>
      <c r="O20" s="1"/>
      <c r="P20" s="1"/>
      <c r="Q20" s="1"/>
      <c r="R20" s="1"/>
    </row>
    <row r="21" spans="1:18" ht="21.75" customHeight="1" thickBot="1">
      <c r="A21" s="32" t="s">
        <v>95</v>
      </c>
      <c r="B21" s="19" t="s">
        <v>34</v>
      </c>
      <c r="C21" s="208" t="s">
        <v>189</v>
      </c>
      <c r="D21" s="208" t="s">
        <v>189</v>
      </c>
      <c r="E21" s="208" t="s">
        <v>189</v>
      </c>
      <c r="F21" s="213" t="s">
        <v>144</v>
      </c>
      <c r="G21" s="322" t="s">
        <v>220</v>
      </c>
      <c r="H21" s="89" t="s">
        <v>62</v>
      </c>
      <c r="I21" s="1"/>
      <c r="J21" s="3"/>
      <c r="K21" s="1"/>
      <c r="L21" s="1"/>
      <c r="M21" s="1"/>
      <c r="N21" s="1"/>
      <c r="O21" s="1"/>
      <c r="P21" s="1"/>
      <c r="Q21" s="1"/>
      <c r="R21" s="1"/>
    </row>
    <row r="22" spans="1:18" ht="21.75" customHeight="1" thickBot="1">
      <c r="A22" s="34" t="s">
        <v>96</v>
      </c>
      <c r="B22" s="35" t="s">
        <v>35</v>
      </c>
      <c r="C22" s="214" t="s">
        <v>189</v>
      </c>
      <c r="D22" s="214" t="s">
        <v>189</v>
      </c>
      <c r="E22" s="214" t="s">
        <v>189</v>
      </c>
      <c r="F22" s="323" t="s">
        <v>144</v>
      </c>
      <c r="G22" s="322" t="s">
        <v>220</v>
      </c>
      <c r="H22" s="91" t="s">
        <v>62</v>
      </c>
      <c r="I22" s="1"/>
      <c r="J22" s="3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C23" s="66"/>
      <c r="D23" s="66"/>
      <c r="E23" s="66"/>
      <c r="F23" s="66"/>
      <c r="G23" s="66"/>
    </row>
  </sheetData>
  <mergeCells count="6">
    <mergeCell ref="B10:H10"/>
    <mergeCell ref="B17:H17"/>
    <mergeCell ref="C1:D1"/>
    <mergeCell ref="E1:F1"/>
    <mergeCell ref="G1:H1"/>
    <mergeCell ref="B3:H3"/>
  </mergeCells>
  <phoneticPr fontId="6" type="noConversion"/>
  <conditionalFormatting sqref="E5:E7">
    <cfRule type="containsText" dxfId="118" priority="23" stopIfTrue="1" operator="containsText" text="Disponível">
      <formula>NOT(ISERROR(SEARCH("Disponível",E5)))</formula>
    </cfRule>
  </conditionalFormatting>
  <conditionalFormatting sqref="B1:H3 B18:B22 E4 B10:H10 B17:H17 B11:C16 H11:H16 B8:B9 H21:H22 D8:E9 B4:D7 F4:H9">
    <cfRule type="cellIs" dxfId="117" priority="29" stopIfTrue="1" operator="equal">
      <formula>"""Disponível"""</formula>
    </cfRule>
  </conditionalFormatting>
  <conditionalFormatting sqref="E4 D8:E9 C4:D7 F4:H9">
    <cfRule type="cellIs" dxfId="116" priority="28" stopIfTrue="1" operator="equal">
      <formula>"Disponível"</formula>
    </cfRule>
  </conditionalFormatting>
  <conditionalFormatting sqref="B18:B22 E4 B10:H10 B17:H17 B11:C16 H11:H16 B8:B9 H21:H22 D8:E9 B4:D7 F4:H9">
    <cfRule type="containsText" dxfId="115" priority="27" stopIfTrue="1" operator="containsText" text="Disponível">
      <formula>NOT(ISERROR(SEARCH("Disponível",B4)))</formula>
    </cfRule>
  </conditionalFormatting>
  <conditionalFormatting sqref="F18:F22">
    <cfRule type="containsText" dxfId="114" priority="20" stopIfTrue="1" operator="containsText" text="Disponível">
      <formula>NOT(ISERROR(SEARCH("Disponível",F18)))</formula>
    </cfRule>
  </conditionalFormatting>
  <conditionalFormatting sqref="C18:E22">
    <cfRule type="cellIs" dxfId="113" priority="19" stopIfTrue="1" operator="equal">
      <formula>"""Disponível"""</formula>
    </cfRule>
  </conditionalFormatting>
  <conditionalFormatting sqref="C18:E22">
    <cfRule type="containsText" dxfId="112" priority="18" stopIfTrue="1" operator="containsText" text="Disponível">
      <formula>NOT(ISERROR(SEARCH("Disponível",C18)))</formula>
    </cfRule>
  </conditionalFormatting>
  <conditionalFormatting sqref="D12:D14">
    <cfRule type="containsText" dxfId="111" priority="14" stopIfTrue="1" operator="containsText" text="Disponível">
      <formula>NOT(ISERROR(SEARCH("Disponível",D12)))</formula>
    </cfRule>
  </conditionalFormatting>
  <conditionalFormatting sqref="D11 D15:D16">
    <cfRule type="cellIs" dxfId="110" priority="17" stopIfTrue="1" operator="equal">
      <formula>"""Disponível"""</formula>
    </cfRule>
  </conditionalFormatting>
  <conditionalFormatting sqref="D11 D15:D16">
    <cfRule type="cellIs" dxfId="109" priority="16" stopIfTrue="1" operator="equal">
      <formula>"Disponível"</formula>
    </cfRule>
  </conditionalFormatting>
  <conditionalFormatting sqref="D11 D15:D16">
    <cfRule type="containsText" dxfId="108" priority="15" stopIfTrue="1" operator="containsText" text="Disponível">
      <formula>NOT(ISERROR(SEARCH("Disponível",D11)))</formula>
    </cfRule>
  </conditionalFormatting>
  <conditionalFormatting sqref="F11:F16 G11:G14">
    <cfRule type="cellIs" dxfId="107" priority="13" stopIfTrue="1" operator="equal">
      <formula>"""Disponível"""</formula>
    </cfRule>
  </conditionalFormatting>
  <conditionalFormatting sqref="F11:F16 G11:G14">
    <cfRule type="cellIs" dxfId="106" priority="12" stopIfTrue="1" operator="equal">
      <formula>"Disponível"</formula>
    </cfRule>
  </conditionalFormatting>
  <conditionalFormatting sqref="F11:F16 G11:G14">
    <cfRule type="containsText" dxfId="105" priority="11" stopIfTrue="1" operator="containsText" text="Disponível">
      <formula>NOT(ISERROR(SEARCH("Disponível",F11)))</formula>
    </cfRule>
  </conditionalFormatting>
  <conditionalFormatting sqref="G15:G16">
    <cfRule type="cellIs" dxfId="104" priority="9" stopIfTrue="1" operator="equal">
      <formula>"""Disponível"""</formula>
    </cfRule>
  </conditionalFormatting>
  <conditionalFormatting sqref="G15:G16">
    <cfRule type="cellIs" dxfId="103" priority="8" stopIfTrue="1" operator="equal">
      <formula>"Disponível"</formula>
    </cfRule>
  </conditionalFormatting>
  <conditionalFormatting sqref="G15:G16">
    <cfRule type="containsText" dxfId="102" priority="7" stopIfTrue="1" operator="containsText" text="Disponível">
      <formula>NOT(ISERROR(SEARCH("Disponível",G15)))</formula>
    </cfRule>
  </conditionalFormatting>
  <conditionalFormatting sqref="G18:G22 H18:H20">
    <cfRule type="cellIs" dxfId="101" priority="5" stopIfTrue="1" operator="equal">
      <formula>"""Disponível"""</formula>
    </cfRule>
  </conditionalFormatting>
  <conditionalFormatting sqref="G18:G22 H18:H20">
    <cfRule type="containsText" dxfId="100" priority="4" stopIfTrue="1" operator="containsText" text="Disponível">
      <formula>NOT(ISERROR(SEARCH("Disponível",G18)))</formula>
    </cfRule>
  </conditionalFormatting>
  <conditionalFormatting sqref="E8">
    <cfRule type="containsText" dxfId="99" priority="3" stopIfTrue="1" operator="containsText" text="Disponível">
      <formula>NOT(ISERROR(SEARCH("Disponível",E8)))</formula>
    </cfRule>
  </conditionalFormatting>
  <conditionalFormatting sqref="E9">
    <cfRule type="containsText" dxfId="98" priority="2" stopIfTrue="1" operator="containsText" text="Disponível">
      <formula>NOT(ISERROR(SEARCH("Disponível",E9)))</formula>
    </cfRule>
  </conditionalFormatting>
  <conditionalFormatting sqref="E9">
    <cfRule type="containsText" dxfId="97" priority="1" stopIfTrue="1" operator="containsText" text="Disponível">
      <formula>NOT(ISERROR(SEARCH("Disponível",E9)))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16</vt:i4>
      </vt:variant>
    </vt:vector>
  </HeadingPairs>
  <TitlesOfParts>
    <vt:vector size="34" baseType="lpstr">
      <vt:lpstr>Lab01</vt:lpstr>
      <vt:lpstr>Lab02</vt:lpstr>
      <vt:lpstr>Lab03</vt:lpstr>
      <vt:lpstr>Lab04</vt:lpstr>
      <vt:lpstr>Lab05</vt:lpstr>
      <vt:lpstr>Lab06</vt:lpstr>
      <vt:lpstr>Lab07</vt:lpstr>
      <vt:lpstr>Lab08</vt:lpstr>
      <vt:lpstr>Lab09</vt:lpstr>
      <vt:lpstr>Lab10</vt:lpstr>
      <vt:lpstr>Lab11</vt:lpstr>
      <vt:lpstr>Lab12</vt:lpstr>
      <vt:lpstr>Lab13</vt:lpstr>
      <vt:lpstr>Lab14</vt:lpstr>
      <vt:lpstr>Lab15</vt:lpstr>
      <vt:lpstr>Lab16</vt:lpstr>
      <vt:lpstr>Mapa</vt:lpstr>
      <vt:lpstr>Professores</vt:lpstr>
      <vt:lpstr>'Lab01'!Area_de_impressao</vt:lpstr>
      <vt:lpstr>'Lab02'!Area_de_impressao</vt:lpstr>
      <vt:lpstr>'Lab03'!Area_de_impressao</vt:lpstr>
      <vt:lpstr>'Lab04'!Area_de_impressao</vt:lpstr>
      <vt:lpstr>'Lab05'!Area_de_impressao</vt:lpstr>
      <vt:lpstr>'Lab06'!Area_de_impressao</vt:lpstr>
      <vt:lpstr>'Lab07'!Area_de_impressao</vt:lpstr>
      <vt:lpstr>'Lab08'!Area_de_impressao</vt:lpstr>
      <vt:lpstr>'Lab09'!Area_de_impressao</vt:lpstr>
      <vt:lpstr>'Lab10'!Area_de_impressao</vt:lpstr>
      <vt:lpstr>'Lab11'!Area_de_impressao</vt:lpstr>
      <vt:lpstr>'Lab13'!Area_de_impressao</vt:lpstr>
      <vt:lpstr>'Lab14'!Area_de_impressao</vt:lpstr>
      <vt:lpstr>'Lab15'!Area_de_impressao</vt:lpstr>
      <vt:lpstr>'Lab16'!Area_de_impressao</vt:lpstr>
      <vt:lpstr>'Lab05'!Print_Area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santana</dc:creator>
  <cp:lastModifiedBy>Usuário</cp:lastModifiedBy>
  <cp:lastPrinted>2018-08-12T03:37:08Z</cp:lastPrinted>
  <dcterms:created xsi:type="dcterms:W3CDTF">2017-05-03T19:52:41Z</dcterms:created>
  <dcterms:modified xsi:type="dcterms:W3CDTF">2018-08-12T03:38:18Z</dcterms:modified>
</cp:coreProperties>
</file>