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FPA" sheetId="1" r:id="rId1"/>
    <sheet name="PIT" sheetId="2" r:id="rId2"/>
    <sheet name="RIT" sheetId="3" r:id="rId3"/>
  </sheets>
  <definedNames>
    <definedName name="_xlnm.Print_Area" localSheetId="0">'FPA'!$B$1:$BE$72</definedName>
    <definedName name="_xlnm.Print_Area" localSheetId="1">'PIT'!$B$1:$BE$89</definedName>
    <definedName name="_xlnm.Print_Area" localSheetId="2">'RIT'!$B$1:$BE$68</definedName>
    <definedName name="imprimir" localSheetId="0">'FPA'!$C$4:$AF$75</definedName>
    <definedName name="imprimir" localSheetId="1">'PIT'!$C$4:$AF$74</definedName>
    <definedName name="imprimir" localSheetId="2">'RIT'!$C$4:$AF$56</definedName>
  </definedNames>
  <calcPr fullCalcOnLoad="1"/>
</workbook>
</file>

<file path=xl/sharedStrings.xml><?xml version="1.0" encoding="utf-8"?>
<sst xmlns="http://schemas.openxmlformats.org/spreadsheetml/2006/main" count="507" uniqueCount="130">
  <si>
    <t>terça</t>
  </si>
  <si>
    <t>período</t>
  </si>
  <si>
    <t>Regime de trabalho:</t>
  </si>
  <si>
    <t>quarta</t>
  </si>
  <si>
    <t>sábado</t>
  </si>
  <si>
    <t>Prontuário:</t>
  </si>
  <si>
    <t>sexta</t>
  </si>
  <si>
    <t>aulas</t>
  </si>
  <si>
    <t>nome</t>
  </si>
  <si>
    <t>quinta</t>
  </si>
  <si>
    <t>m-v-n</t>
  </si>
  <si>
    <t>Telefone:</t>
  </si>
  <si>
    <t>m-n</t>
  </si>
  <si>
    <t>=IF((professores!R[8]C[-32]=""),"",professores!R[8]C[-32])</t>
  </si>
  <si>
    <t>e-mail:</t>
  </si>
  <si>
    <t>o</t>
  </si>
  <si>
    <t>m</t>
  </si>
  <si>
    <t>curso</t>
  </si>
  <si>
    <t>sigla</t>
  </si>
  <si>
    <t>=IF((professores!R[5]C[-32]=""),"",professores!R[5]C[-32])</t>
  </si>
  <si>
    <t>segunda</t>
  </si>
  <si>
    <t>x</t>
  </si>
  <si>
    <t>Área:</t>
  </si>
  <si>
    <t>h</t>
  </si>
  <si>
    <t>Ensino</t>
  </si>
  <si>
    <t>Extensão</t>
  </si>
  <si>
    <t xml:space="preserve">Aula </t>
  </si>
  <si>
    <t xml:space="preserve">Turno </t>
  </si>
  <si>
    <t>Matutino</t>
  </si>
  <si>
    <t xml:space="preserve">Vespertino </t>
  </si>
  <si>
    <t xml:space="preserve">Noturno </t>
  </si>
  <si>
    <t>Instituto Federal de Educação, Ciência e Tecnologia de São Paulo - IFSP</t>
  </si>
  <si>
    <t xml:space="preserve">Docente: </t>
  </si>
  <si>
    <t>Conhecido como:</t>
  </si>
  <si>
    <t>Campus:</t>
  </si>
  <si>
    <t>Ano/Semestre:</t>
  </si>
  <si>
    <t>Disponibilidade de horário para atribuição de componentes curriculares</t>
  </si>
  <si>
    <t>Pesquisa e Inovação</t>
  </si>
  <si>
    <t>Formação Continuada</t>
  </si>
  <si>
    <t xml:space="preserve">Descrição Sucinta </t>
  </si>
  <si>
    <t>Horas</t>
  </si>
  <si>
    <t>TOTAL</t>
  </si>
  <si>
    <t xml:space="preserve">TOTAL </t>
  </si>
  <si>
    <t xml:space="preserve">C. H. Semanal </t>
  </si>
  <si>
    <t xml:space="preserve">TOTAL (Regência de Aulas) </t>
  </si>
  <si>
    <t>ANEXO II</t>
  </si>
  <si>
    <t>ANEXO I</t>
  </si>
  <si>
    <t xml:space="preserve">Parecer da Comissão de Área para Atividade Docente </t>
  </si>
  <si>
    <t>Resultado:</t>
  </si>
  <si>
    <t>em _____/______/_______</t>
  </si>
  <si>
    <t>Componentes Curriculares ministradas</t>
  </si>
  <si>
    <t>ATIVIDADE</t>
  </si>
  <si>
    <t>ANEXO III</t>
  </si>
  <si>
    <t>Breve relato das atividades realizadas 
(anexar comprovação em caso de necessidade)</t>
  </si>
  <si>
    <t>Horário Consolidado
(preencher com a sigla da componente curricular)</t>
  </si>
  <si>
    <t xml:space="preserve">Tempo de Organização do Ensino  </t>
  </si>
  <si>
    <t>Administração e representação</t>
  </si>
  <si>
    <t xml:space="preserve">Identificação do Docente </t>
  </si>
  <si>
    <t>Administração e Representação</t>
  </si>
  <si>
    <t xml:space="preserve">Atividades de Ensino </t>
  </si>
  <si>
    <t>Regência de Aulas</t>
  </si>
  <si>
    <t xml:space="preserve">Tempo de Complementação de Atividades   </t>
  </si>
  <si>
    <t>Presidente da CAAD</t>
  </si>
  <si>
    <t>Presidente CAAD</t>
  </si>
  <si>
    <t xml:space="preserve">________________________  Presidente da CAAD </t>
  </si>
  <si>
    <t>Homologado</t>
  </si>
  <si>
    <t>Devolução para ajustes</t>
  </si>
  <si>
    <t xml:space="preserve"> Complementação de Atividades</t>
  </si>
  <si>
    <t>Alterações em relação ao PIT (Justificativas)</t>
  </si>
  <si>
    <t>Plano Individual de Trabalho Docente - PIT (Anexo II - Resolução nº 112 de 7 outubro de 2014)</t>
  </si>
  <si>
    <t>Relatório Individual de Trabalho Docente - RIT (Anexo III - Resolução nº 112 de 7 de outubro de 2014)</t>
  </si>
  <si>
    <t>Araraquara (ARQ)</t>
  </si>
  <si>
    <t>Assis - Núcleo Avançado</t>
  </si>
  <si>
    <t>Avaré (AVR)</t>
  </si>
  <si>
    <t>Barretos (BRT)</t>
  </si>
  <si>
    <t>Birigui (BRI)</t>
  </si>
  <si>
    <t>Boituva (BTV)</t>
  </si>
  <si>
    <t>Bragança Paulista (BRA)</t>
  </si>
  <si>
    <t>Campinas (CMP)</t>
  </si>
  <si>
    <t>Campos do Jordão (CJO)</t>
  </si>
  <si>
    <t>Capivari (CPV)</t>
  </si>
  <si>
    <t>Caraguatatuba (CAR)</t>
  </si>
  <si>
    <t>Catanduva (CTD)</t>
  </si>
  <si>
    <t>Cubatão (CBT)</t>
  </si>
  <si>
    <t>Guarulhos (GRU)</t>
  </si>
  <si>
    <t>Hortolândia (HTO)</t>
  </si>
  <si>
    <t>Itapetininga (ITP)</t>
  </si>
  <si>
    <t>Jacareí (JCR)</t>
  </si>
  <si>
    <t>Matão (MTO)</t>
  </si>
  <si>
    <t>Piracicaba (PRC)</t>
  </si>
  <si>
    <t>Presidente Epitácio (PEP)</t>
  </si>
  <si>
    <t>Registro (RGT)</t>
  </si>
  <si>
    <t>Salto (SLT)</t>
  </si>
  <si>
    <t>São Carlos (SCL)</t>
  </si>
  <si>
    <t>São João da Boa Vista (SBV)</t>
  </si>
  <si>
    <t>São José dos Campos (SJC)</t>
  </si>
  <si>
    <t>São Paulo (SPO)</t>
  </si>
  <si>
    <t>São Roque (SRQ)</t>
  </si>
  <si>
    <t>Sertãozinho (SRT)</t>
  </si>
  <si>
    <t>Suzano (SZN)</t>
  </si>
  <si>
    <t>Votuporanga (VTP)</t>
  </si>
  <si>
    <t>Araras - Campus Avançado</t>
  </si>
  <si>
    <t>Jundiaí - Campus Avançado</t>
  </si>
  <si>
    <t>Limeira - Campus Avançado</t>
  </si>
  <si>
    <t>Mococa - Campus Avançado</t>
  </si>
  <si>
    <t>Presidente Prudente - Campus Avançado</t>
  </si>
  <si>
    <t>Sorocaba - Campus Avançado</t>
  </si>
  <si>
    <t>Rio Claro - Campus Avançado</t>
  </si>
  <si>
    <t>Celular:</t>
  </si>
  <si>
    <t xml:space="preserve"> 20 horas</t>
  </si>
  <si>
    <t xml:space="preserve">  40 horas</t>
  </si>
  <si>
    <t xml:space="preserve"> RDE </t>
  </si>
  <si>
    <t xml:space="preserve"> Substituto</t>
  </si>
  <si>
    <t xml:space="preserve"> Temporário</t>
  </si>
  <si>
    <t>X</t>
  </si>
  <si>
    <t>Regime</t>
  </si>
  <si>
    <t>Quadro auxiliar (não sai na área de impressão)</t>
  </si>
  <si>
    <t>Duração da aula</t>
  </si>
  <si>
    <t>Dedicação à aulas</t>
  </si>
  <si>
    <t>Disponibilidade</t>
  </si>
  <si>
    <t>c</t>
  </si>
  <si>
    <t>Atividades de Ensino</t>
  </si>
  <si>
    <t>Docente</t>
  </si>
  <si>
    <t>Os dados sobre o campus, o semestre e a identificação do docente devem ser inseridos na planilha FPA e só podem ser alterados lá.</t>
  </si>
  <si>
    <t>Formulário de Preferência de Atividades - FPA (Anexo I - Resolução nº 112 de 7 outubro de 2014)</t>
  </si>
  <si>
    <t xml:space="preserve"> Celular:</t>
  </si>
  <si>
    <t xml:space="preserve"> Telefone:</t>
  </si>
  <si>
    <t>Componentes curriculares de interesse do docente (por ordem de prioridade)</t>
  </si>
  <si>
    <t>Complementação de Atividades pretendida</t>
  </si>
  <si>
    <t>mariana.baroni@ifsp.edu.br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</si>
</sst>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&lt;=9999999]###\-####;\(###\)\ #####\-####"/>
    <numFmt numFmtId="173" formatCode="[&lt;=9999999]###\-####;\(##\)\ ####\-####"/>
    <numFmt numFmtId="174" formatCode="[&lt;=9999999]#####\-#;\ #####\-#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sz val="1"/>
      <color indexed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color indexed="8"/>
      <name val="Segoe UI"/>
      <family val="2"/>
    </font>
    <font>
      <sz val="10"/>
      <color indexed="15"/>
      <name val="Arial"/>
      <family val="2"/>
    </font>
    <font>
      <sz val="10"/>
      <color indexed="53"/>
      <name val="Arial"/>
      <family val="2"/>
    </font>
    <font>
      <sz val="11"/>
      <color indexed="15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5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>
        <color indexed="15"/>
      </bottom>
    </border>
    <border>
      <left style="medium"/>
      <right/>
      <top/>
      <bottom style="thin">
        <color indexed="15"/>
      </bottom>
    </border>
    <border>
      <left/>
      <right style="thin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0"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textRotation="90" wrapText="1"/>
    </xf>
    <xf numFmtId="0" fontId="0" fillId="33" borderId="11" xfId="0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12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35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wrapText="1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33" borderId="28" xfId="0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vertical="center" wrapText="1"/>
    </xf>
    <xf numFmtId="0" fontId="2" fillId="0" borderId="27" xfId="0" applyNumberFormat="1" applyFont="1" applyFill="1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vertical="center" wrapText="1"/>
    </xf>
    <xf numFmtId="0" fontId="5" fillId="35" borderId="21" xfId="0" applyNumberFormat="1" applyFont="1" applyFill="1" applyBorder="1" applyAlignment="1" applyProtection="1">
      <alignment horizontal="center" vertical="center"/>
      <protection hidden="1"/>
    </xf>
    <xf numFmtId="0" fontId="2" fillId="35" borderId="15" xfId="0" applyNumberFormat="1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174" fontId="0" fillId="35" borderId="15" xfId="0" applyNumberFormat="1" applyFill="1" applyBorder="1" applyAlignment="1" applyProtection="1">
      <alignment horizontal="center" vertical="center" wrapText="1"/>
      <protection locked="0"/>
    </xf>
    <xf numFmtId="174" fontId="0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8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hidden="1"/>
    </xf>
    <xf numFmtId="0" fontId="2" fillId="3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NumberFormat="1" applyFont="1" applyFill="1" applyBorder="1" applyAlignment="1">
      <alignment horizontal="center" vertical="center" textRotation="90" wrapText="1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4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2" fillId="35" borderId="25" xfId="0" applyNumberFormat="1" applyFont="1" applyFill="1" applyBorder="1" applyAlignment="1" applyProtection="1">
      <alignment horizontal="center" vertical="center"/>
      <protection locked="0"/>
    </xf>
    <xf numFmtId="0" fontId="2" fillId="35" borderId="34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NumberFormat="1" applyFont="1" applyFill="1" applyBorder="1" applyAlignment="1" applyProtection="1">
      <alignment horizontal="left" vertical="center"/>
      <protection/>
    </xf>
    <xf numFmtId="0" fontId="5" fillId="33" borderId="3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35" borderId="4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2" fillId="35" borderId="40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6" xfId="0" applyNumberFormat="1" applyFont="1" applyFill="1" applyBorder="1" applyAlignment="1" applyProtection="1">
      <alignment horizontal="center" vertical="center"/>
      <protection locked="0"/>
    </xf>
    <xf numFmtId="0" fontId="7" fillId="33" borderId="4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173" fontId="0" fillId="35" borderId="15" xfId="0" applyNumberFormat="1" applyFill="1" applyBorder="1" applyAlignment="1" applyProtection="1">
      <alignment horizontal="center" vertical="center" wrapText="1"/>
      <protection locked="0"/>
    </xf>
    <xf numFmtId="173" fontId="0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NumberFormat="1" applyFont="1" applyFill="1" applyBorder="1" applyAlignment="1" applyProtection="1">
      <alignment horizontal="left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2" fillId="35" borderId="48" xfId="0" applyNumberFormat="1" applyFont="1" applyFill="1" applyBorder="1" applyAlignment="1" applyProtection="1">
      <alignment horizontal="center" vertical="center"/>
      <protection locked="0"/>
    </xf>
    <xf numFmtId="0" fontId="2" fillId="35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>
      <alignment horizontal="left" vertical="center"/>
    </xf>
    <xf numFmtId="0" fontId="5" fillId="0" borderId="48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172" fontId="0" fillId="35" borderId="40" xfId="63" applyNumberFormat="1" applyFont="1" applyFill="1" applyBorder="1" applyAlignment="1" applyProtection="1">
      <alignment horizontal="center" vertical="center" wrapText="1"/>
      <protection locked="0"/>
    </xf>
    <xf numFmtId="172" fontId="0" fillId="35" borderId="10" xfId="63" applyNumberFormat="1" applyFont="1" applyFill="1" applyBorder="1" applyAlignment="1" applyProtection="1">
      <alignment horizontal="center" vertical="center" wrapText="1"/>
      <protection locked="0"/>
    </xf>
    <xf numFmtId="172" fontId="0" fillId="35" borderId="26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NumberFormat="1" applyFont="1" applyFill="1" applyBorder="1" applyAlignment="1">
      <alignment vertical="center" wrapText="1"/>
    </xf>
    <xf numFmtId="0" fontId="2" fillId="35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5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35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vertical="center" wrapText="1"/>
    </xf>
    <xf numFmtId="0" fontId="7" fillId="0" borderId="45" xfId="0" applyNumberFormat="1" applyFont="1" applyFill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33" borderId="41" xfId="0" applyNumberFormat="1" applyFont="1" applyFill="1" applyBorder="1" applyAlignment="1">
      <alignment horizontal="right" vertical="center"/>
    </xf>
    <xf numFmtId="0" fontId="5" fillId="33" borderId="21" xfId="0" applyNumberFormat="1" applyFont="1" applyFill="1" applyBorder="1" applyAlignment="1">
      <alignment horizontal="right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5" borderId="21" xfId="0" applyNumberFormat="1" applyFont="1" applyFill="1" applyBorder="1" applyAlignment="1" applyProtection="1">
      <alignment horizontal="center" vertical="center"/>
      <protection hidden="1"/>
    </xf>
    <xf numFmtId="0" fontId="2" fillId="35" borderId="55" xfId="0" applyNumberFormat="1" applyFont="1" applyFill="1" applyBorder="1" applyAlignment="1" applyProtection="1">
      <alignment horizontal="center" vertical="center"/>
      <protection hidden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>
      <alignment horizontal="center" vertical="center"/>
    </xf>
    <xf numFmtId="0" fontId="2" fillId="35" borderId="51" xfId="0" applyNumberFormat="1" applyFont="1" applyFill="1" applyBorder="1" applyAlignment="1" applyProtection="1">
      <alignment horizontal="center" vertical="center"/>
      <protection locked="0"/>
    </xf>
    <xf numFmtId="0" fontId="2" fillId="35" borderId="16" xfId="0" applyNumberFormat="1" applyFont="1" applyFill="1" applyBorder="1" applyAlignment="1" applyProtection="1">
      <alignment horizontal="center" vertical="center"/>
      <protection locked="0"/>
    </xf>
    <xf numFmtId="0" fontId="2" fillId="35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5" borderId="32" xfId="0" applyNumberFormat="1" applyFont="1" applyFill="1" applyBorder="1" applyAlignment="1" applyProtection="1">
      <alignment horizontal="center" vertical="center"/>
      <protection locked="0"/>
    </xf>
    <xf numFmtId="0" fontId="2" fillId="35" borderId="33" xfId="0" applyNumberFormat="1" applyFont="1" applyFill="1" applyBorder="1" applyAlignment="1" applyProtection="1">
      <alignment horizontal="center" vertical="center"/>
      <protection locked="0"/>
    </xf>
    <xf numFmtId="0" fontId="2" fillId="35" borderId="38" xfId="0" applyNumberFormat="1" applyFont="1" applyFill="1" applyBorder="1" applyAlignment="1" applyProtection="1">
      <alignment horizontal="center" vertical="center"/>
      <protection locked="0"/>
    </xf>
    <xf numFmtId="0" fontId="2" fillId="35" borderId="4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35" borderId="5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5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6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59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5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0" fontId="5" fillId="35" borderId="15" xfId="0" applyNumberFormat="1" applyFont="1" applyFill="1" applyBorder="1" applyAlignment="1" applyProtection="1">
      <alignment horizontal="center" vertical="center"/>
      <protection hidden="1"/>
    </xf>
    <xf numFmtId="0" fontId="5" fillId="35" borderId="39" xfId="0" applyNumberFormat="1" applyFont="1" applyFill="1" applyBorder="1" applyAlignment="1" applyProtection="1">
      <alignment horizontal="center" vertical="center"/>
      <protection hidden="1"/>
    </xf>
    <xf numFmtId="0" fontId="5" fillId="33" borderId="61" xfId="0" applyNumberFormat="1" applyFont="1" applyFill="1" applyBorder="1" applyAlignment="1">
      <alignment horizontal="right" vertical="center"/>
    </xf>
    <xf numFmtId="0" fontId="5" fillId="33" borderId="62" xfId="0" applyNumberFormat="1" applyFont="1" applyFill="1" applyBorder="1" applyAlignment="1">
      <alignment horizontal="right" vertical="center"/>
    </xf>
    <xf numFmtId="0" fontId="5" fillId="35" borderId="62" xfId="0" applyNumberFormat="1" applyFont="1" applyFill="1" applyBorder="1" applyAlignment="1" applyProtection="1">
      <alignment horizontal="center" vertical="center"/>
      <protection hidden="1"/>
    </xf>
    <xf numFmtId="0" fontId="5" fillId="35" borderId="57" xfId="0" applyNumberFormat="1" applyFont="1" applyFill="1" applyBorder="1" applyAlignment="1" applyProtection="1">
      <alignment horizontal="center" vertical="center"/>
      <protection hidden="1"/>
    </xf>
    <xf numFmtId="0" fontId="5" fillId="35" borderId="21" xfId="0" applyNumberFormat="1" applyFont="1" applyFill="1" applyBorder="1" applyAlignment="1" applyProtection="1">
      <alignment horizontal="center" vertical="center"/>
      <protection locked="0"/>
    </xf>
    <xf numFmtId="0" fontId="5" fillId="35" borderId="55" xfId="0" applyNumberFormat="1" applyFont="1" applyFill="1" applyBorder="1" applyAlignment="1" applyProtection="1">
      <alignment horizontal="center" vertical="center"/>
      <protection locked="0"/>
    </xf>
    <xf numFmtId="174" fontId="0" fillId="35" borderId="15" xfId="0" applyNumberFormat="1" applyFont="1" applyFill="1" applyBorder="1" applyAlignment="1" applyProtection="1">
      <alignment horizontal="center" vertical="center" wrapText="1"/>
      <protection hidden="1"/>
    </xf>
    <xf numFmtId="172" fontId="0" fillId="35" borderId="40" xfId="63" applyNumberFormat="1" applyFont="1" applyFill="1" applyBorder="1" applyAlignment="1" applyProtection="1">
      <alignment horizontal="center" vertical="center" wrapText="1"/>
      <protection hidden="1"/>
    </xf>
    <xf numFmtId="172" fontId="0" fillId="35" borderId="10" xfId="63" applyNumberFormat="1" applyFont="1" applyFill="1" applyBorder="1" applyAlignment="1" applyProtection="1">
      <alignment horizontal="center" vertical="center" wrapText="1"/>
      <protection hidden="1"/>
    </xf>
    <xf numFmtId="172" fontId="0" fillId="35" borderId="26" xfId="63" applyNumberFormat="1" applyFont="1" applyFill="1" applyBorder="1" applyAlignment="1" applyProtection="1">
      <alignment horizontal="center" vertical="center" wrapText="1"/>
      <protection hidden="1"/>
    </xf>
    <xf numFmtId="0" fontId="0" fillId="35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34" xfId="0" applyNumberFormat="1" applyFont="1" applyFill="1" applyBorder="1" applyAlignment="1" applyProtection="1">
      <alignment horizontal="center" vertical="center" wrapText="1"/>
      <protection hidden="1"/>
    </xf>
    <xf numFmtId="173" fontId="0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/>
    </xf>
    <xf numFmtId="0" fontId="9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48" xfId="0" applyNumberFormat="1" applyFont="1" applyFill="1" applyBorder="1" applyAlignment="1" applyProtection="1">
      <alignment horizontal="left" vertical="center"/>
      <protection/>
    </xf>
    <xf numFmtId="0" fontId="2" fillId="35" borderId="48" xfId="0" applyNumberFormat="1" applyFont="1" applyFill="1" applyBorder="1" applyAlignment="1" applyProtection="1">
      <alignment horizontal="center" vertical="center"/>
      <protection hidden="1"/>
    </xf>
    <xf numFmtId="0" fontId="2" fillId="35" borderId="49" xfId="0" applyNumberFormat="1" applyFont="1" applyFill="1" applyBorder="1" applyAlignment="1" applyProtection="1">
      <alignment horizontal="center" vertical="center"/>
      <protection hidden="1"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0" fontId="2" fillId="35" borderId="40" xfId="0" applyNumberFormat="1" applyFont="1" applyFill="1" applyBorder="1" applyAlignment="1" applyProtection="1">
      <alignment horizontal="center" vertical="center"/>
      <protection hidden="1"/>
    </xf>
    <xf numFmtId="0" fontId="2" fillId="35" borderId="10" xfId="0" applyNumberFormat="1" applyFont="1" applyFill="1" applyBorder="1" applyAlignment="1" applyProtection="1">
      <alignment horizontal="center" vertical="center"/>
      <protection hidden="1"/>
    </xf>
    <xf numFmtId="0" fontId="2" fillId="35" borderId="34" xfId="0" applyNumberFormat="1" applyFont="1" applyFill="1" applyBorder="1" applyAlignment="1" applyProtection="1">
      <alignment horizontal="center" vertical="center"/>
      <protection hidden="1"/>
    </xf>
    <xf numFmtId="0" fontId="2" fillId="35" borderId="15" xfId="0" applyNumberFormat="1" applyFont="1" applyFill="1" applyBorder="1" applyAlignment="1" applyProtection="1">
      <alignment horizontal="center" vertical="center"/>
      <protection hidden="1"/>
    </xf>
    <xf numFmtId="0" fontId="2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2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" fillId="33" borderId="41" xfId="0" applyNumberFormat="1" applyFont="1" applyFill="1" applyBorder="1" applyAlignment="1" applyProtection="1">
      <alignment horizontal="right" vertical="center"/>
      <protection/>
    </xf>
    <xf numFmtId="0" fontId="5" fillId="33" borderId="21" xfId="0" applyNumberFormat="1" applyFont="1" applyFill="1" applyBorder="1" applyAlignment="1" applyProtection="1">
      <alignment horizontal="right" vertical="center"/>
      <protection/>
    </xf>
    <xf numFmtId="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5" borderId="5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vertical="center" wrapText="1"/>
      <protection locked="0"/>
    </xf>
    <xf numFmtId="0" fontId="7" fillId="0" borderId="45" xfId="0" applyNumberFormat="1" applyFont="1" applyFill="1" applyBorder="1" applyAlignment="1" applyProtection="1">
      <alignment vertical="center" wrapText="1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35" borderId="40" xfId="0" applyNumberFormat="1" applyFont="1" applyFill="1" applyBorder="1" applyAlignment="1" applyProtection="1">
      <alignment horizontal="center" vertical="center"/>
      <protection hidden="1" locked="0"/>
    </xf>
    <xf numFmtId="0" fontId="2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35" borderId="2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font>
        <b/>
        <i val="0"/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99CCFF"/>
      <rgbColor rgb="00993300"/>
      <rgbColor rgb="00969696"/>
      <rgbColor rgb="00CCFFFF"/>
      <rgbColor rgb="00FFFFFF"/>
      <rgbColor rgb="00FFFF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123"/>
  <sheetViews>
    <sheetView showGridLines="0" zoomScalePageLayoutView="0" workbookViewId="0" topLeftCell="A1">
      <selection activeCell="R70" sqref="R70:W70"/>
    </sheetView>
  </sheetViews>
  <sheetFormatPr defaultColWidth="3.00390625" defaultRowHeight="15.75" customHeight="1"/>
  <cols>
    <col min="1" max="2" width="3.00390625" style="52" customWidth="1"/>
    <col min="3" max="3" width="4.57421875" style="52" customWidth="1"/>
    <col min="4" max="4" width="3.421875" style="52" customWidth="1"/>
    <col min="5" max="8" width="3.00390625" style="52" customWidth="1"/>
    <col min="9" max="9" width="3.7109375" style="52" customWidth="1"/>
    <col min="10" max="12" width="3.00390625" style="52" customWidth="1"/>
    <col min="13" max="14" width="3.7109375" style="52" customWidth="1"/>
    <col min="15" max="16" width="3.00390625" style="52" customWidth="1"/>
    <col min="17" max="17" width="3.7109375" style="52" customWidth="1"/>
    <col min="18" max="18" width="3.00390625" style="52" customWidth="1"/>
    <col min="19" max="19" width="3.7109375" style="52" customWidth="1"/>
    <col min="20" max="20" width="3.00390625" style="52" customWidth="1"/>
    <col min="21" max="21" width="3.7109375" style="52" customWidth="1"/>
    <col min="22" max="22" width="3.00390625" style="52" customWidth="1"/>
    <col min="23" max="23" width="3.7109375" style="52" customWidth="1"/>
    <col min="24" max="24" width="3.00390625" style="52" customWidth="1"/>
    <col min="25" max="25" width="3.7109375" style="52" customWidth="1"/>
    <col min="26" max="27" width="3.00390625" style="52" customWidth="1"/>
    <col min="28" max="29" width="3.7109375" style="52" customWidth="1"/>
    <col min="30" max="31" width="3.00390625" style="52" customWidth="1"/>
    <col min="32" max="32" width="4.8515625" style="52" customWidth="1"/>
    <col min="33" max="56" width="3.00390625" style="52" hidden="1" customWidth="1"/>
    <col min="57" max="61" width="3.00390625" style="52" customWidth="1"/>
    <col min="62" max="68" width="8.8515625" style="52" customWidth="1"/>
    <col min="69" max="71" width="3.00390625" style="52" customWidth="1"/>
    <col min="72" max="72" width="36.8515625" style="78" hidden="1" customWidth="1"/>
    <col min="73" max="73" width="12.28125" style="78" hidden="1" customWidth="1"/>
    <col min="74" max="74" width="6.421875" style="78" hidden="1" customWidth="1"/>
    <col min="75" max="75" width="6.7109375" style="52" hidden="1" customWidth="1"/>
    <col min="76" max="16384" width="3.00390625" style="52" customWidth="1"/>
  </cols>
  <sheetData>
    <row r="1" spans="2:57" ht="15.75" customHeight="1">
      <c r="B1" s="261" t="s">
        <v>46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</row>
    <row r="2" spans="2:72" ht="15.75" customHeight="1" thickBot="1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T2" s="78" t="s">
        <v>71</v>
      </c>
    </row>
    <row r="3" spans="2:73" ht="15.75" customHeight="1" thickBot="1">
      <c r="B3" s="53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10"/>
      <c r="BJ3" s="150" t="s">
        <v>116</v>
      </c>
      <c r="BK3" s="150"/>
      <c r="BL3" s="150"/>
      <c r="BM3" s="150"/>
      <c r="BN3" s="150"/>
      <c r="BO3" s="150"/>
      <c r="BP3" s="150"/>
      <c r="BT3" s="78" t="s">
        <v>72</v>
      </c>
      <c r="BU3" s="24" t="s">
        <v>114</v>
      </c>
    </row>
    <row r="4" spans="2:73" ht="15.75" customHeight="1">
      <c r="B4" s="56"/>
      <c r="C4" s="206" t="s">
        <v>31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8"/>
      <c r="AG4" s="18"/>
      <c r="AH4" s="57" t="s">
        <v>15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58"/>
      <c r="BE4" s="59"/>
      <c r="BF4" s="60"/>
      <c r="BJ4" s="92"/>
      <c r="BK4" s="92"/>
      <c r="BL4" s="92"/>
      <c r="BM4" s="92"/>
      <c r="BN4" s="92"/>
      <c r="BO4" s="92"/>
      <c r="BP4" s="92"/>
      <c r="BT4" s="78" t="s">
        <v>73</v>
      </c>
      <c r="BU4" s="24"/>
    </row>
    <row r="5" spans="2:73" ht="15.75" customHeight="1" thickBot="1">
      <c r="B5" s="56"/>
      <c r="C5" s="155" t="s">
        <v>124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7"/>
      <c r="AG5" s="18"/>
      <c r="AH5" s="57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58"/>
      <c r="BE5" s="59"/>
      <c r="BF5" s="60"/>
      <c r="BJ5" s="92"/>
      <c r="BK5" s="92"/>
      <c r="BL5" s="92"/>
      <c r="BM5" s="92"/>
      <c r="BN5" s="92"/>
      <c r="BO5" s="92"/>
      <c r="BP5" s="92"/>
      <c r="BT5" s="78" t="s">
        <v>74</v>
      </c>
      <c r="BU5" s="78" t="s">
        <v>115</v>
      </c>
    </row>
    <row r="6" spans="2:75" ht="15.75" customHeight="1" thickBot="1">
      <c r="B6" s="5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18"/>
      <c r="AH6" s="57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8"/>
      <c r="BE6" s="59"/>
      <c r="BF6" s="60"/>
      <c r="BJ6" s="92"/>
      <c r="BK6" s="92"/>
      <c r="BL6" s="92"/>
      <c r="BM6" s="92"/>
      <c r="BN6" s="92"/>
      <c r="BO6" s="92"/>
      <c r="BP6" s="92"/>
      <c r="BT6" s="78" t="s">
        <v>75</v>
      </c>
      <c r="BU6" s="24">
        <v>1</v>
      </c>
      <c r="BV6" s="78">
        <f>IF(I13="","",1)</f>
      </c>
      <c r="BW6" s="52">
        <f>IF(BV6=1,20,"")</f>
      </c>
    </row>
    <row r="7" spans="2:75" ht="15.75" customHeight="1" thickBot="1">
      <c r="B7" s="56"/>
      <c r="C7" s="181" t="s">
        <v>34</v>
      </c>
      <c r="D7" s="182"/>
      <c r="E7" s="182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8" t="s">
        <v>35</v>
      </c>
      <c r="V7" s="178"/>
      <c r="W7" s="178"/>
      <c r="X7" s="178"/>
      <c r="Y7" s="178"/>
      <c r="Z7" s="178"/>
      <c r="AA7" s="179"/>
      <c r="AB7" s="179"/>
      <c r="AC7" s="179"/>
      <c r="AD7" s="179"/>
      <c r="AE7" s="179"/>
      <c r="AF7" s="180"/>
      <c r="AG7" s="18"/>
      <c r="AH7" s="57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8"/>
      <c r="BE7" s="59"/>
      <c r="BF7" s="60"/>
      <c r="BJ7" s="92"/>
      <c r="BK7" s="92"/>
      <c r="BL7" s="92"/>
      <c r="BM7" s="92"/>
      <c r="BN7" s="92"/>
      <c r="BO7" s="92"/>
      <c r="BP7" s="92"/>
      <c r="BT7" s="78" t="s">
        <v>76</v>
      </c>
      <c r="BU7" s="24">
        <v>2</v>
      </c>
      <c r="BV7" s="78">
        <f>IF(N13="","",1)</f>
      </c>
      <c r="BW7" s="52">
        <f>IF(BV7=1,20,"")</f>
      </c>
    </row>
    <row r="8" spans="2:75" ht="15.75" customHeight="1" thickBot="1">
      <c r="B8" s="56"/>
      <c r="C8" s="11"/>
      <c r="D8" s="16"/>
      <c r="E8" s="16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7"/>
      <c r="V8" s="87"/>
      <c r="W8" s="87"/>
      <c r="X8" s="87"/>
      <c r="Y8" s="87"/>
      <c r="Z8" s="87"/>
      <c r="AA8" s="3"/>
      <c r="AB8" s="3"/>
      <c r="AC8" s="3"/>
      <c r="AD8" s="3"/>
      <c r="AE8" s="3"/>
      <c r="AF8" s="3"/>
      <c r="AG8" s="18"/>
      <c r="AH8" s="57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8"/>
      <c r="BE8" s="59"/>
      <c r="BF8" s="60"/>
      <c r="BJ8" s="151">
        <f>IF(BV11=0,"","Pelo regime de trabalho selecionado e pela duração da aula no campus, o docente poderá ministrar no máximo")</f>
      </c>
      <c r="BK8" s="151"/>
      <c r="BL8" s="151"/>
      <c r="BM8" s="151"/>
      <c r="BN8" s="151"/>
      <c r="BO8" s="151"/>
      <c r="BP8" s="151"/>
      <c r="BT8" s="78" t="s">
        <v>77</v>
      </c>
      <c r="BU8" s="24">
        <v>3</v>
      </c>
      <c r="BV8" s="78">
        <f>IF(S13="","",1)</f>
      </c>
      <c r="BW8" s="52">
        <f>IF(BV8=1,40,"")</f>
      </c>
    </row>
    <row r="9" spans="2:74" ht="15.75" customHeight="1">
      <c r="B9" s="56"/>
      <c r="C9" s="158" t="s">
        <v>57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60"/>
      <c r="AG9" s="18"/>
      <c r="AH9" s="57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8"/>
      <c r="BE9" s="59"/>
      <c r="BF9" s="60"/>
      <c r="BJ9" s="151"/>
      <c r="BK9" s="151"/>
      <c r="BL9" s="151"/>
      <c r="BM9" s="151"/>
      <c r="BN9" s="151"/>
      <c r="BO9" s="151"/>
      <c r="BP9" s="151"/>
      <c r="BT9" s="78" t="s">
        <v>78</v>
      </c>
      <c r="BU9" s="24">
        <v>4</v>
      </c>
      <c r="BV9" s="78">
        <f>IF(W13="","",1)</f>
      </c>
    </row>
    <row r="10" spans="2:74" ht="15.75" customHeight="1">
      <c r="B10" s="56"/>
      <c r="C10" s="122" t="s">
        <v>32</v>
      </c>
      <c r="D10" s="123"/>
      <c r="E10" s="124"/>
      <c r="F10" s="170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47"/>
      <c r="U10" s="183" t="s">
        <v>33</v>
      </c>
      <c r="V10" s="183"/>
      <c r="W10" s="183"/>
      <c r="X10" s="183"/>
      <c r="Y10" s="183"/>
      <c r="Z10" s="183"/>
      <c r="AA10" s="184"/>
      <c r="AB10" s="184"/>
      <c r="AC10" s="184"/>
      <c r="AD10" s="184"/>
      <c r="AE10" s="184"/>
      <c r="AF10" s="185"/>
      <c r="AG10" s="18"/>
      <c r="AH10" s="57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8"/>
      <c r="BE10" s="59"/>
      <c r="BF10" s="60"/>
      <c r="BJ10" s="92"/>
      <c r="BK10" s="92"/>
      <c r="BL10" s="92"/>
      <c r="BM10" s="93">
        <f>IF(BV11=0,"",IF($BV$6=1,ROUND(8/$BU$15*60,0),ROUND(12/$BU$15*60,0)))</f>
      </c>
      <c r="BN10" s="92"/>
      <c r="BO10" s="92"/>
      <c r="BP10" s="92"/>
      <c r="BT10" s="78" t="s">
        <v>79</v>
      </c>
      <c r="BU10" s="24">
        <v>5</v>
      </c>
      <c r="BV10" s="78">
        <f>IF(AB13="","",1)</f>
      </c>
    </row>
    <row r="11" spans="2:74" ht="15.75" customHeight="1">
      <c r="B11" s="56"/>
      <c r="C11" s="122" t="s">
        <v>22</v>
      </c>
      <c r="D11" s="123"/>
      <c r="E11" s="123"/>
      <c r="F11" s="152"/>
      <c r="G11" s="153"/>
      <c r="H11" s="153"/>
      <c r="I11" s="153"/>
      <c r="J11" s="153"/>
      <c r="K11" s="153"/>
      <c r="L11" s="153"/>
      <c r="M11" s="154"/>
      <c r="N11" s="167" t="s">
        <v>14</v>
      </c>
      <c r="O11" s="168"/>
      <c r="P11" s="169"/>
      <c r="Q11" s="170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G11" s="57" t="s">
        <v>16</v>
      </c>
      <c r="AH11" s="57" t="s">
        <v>21</v>
      </c>
      <c r="AI11" s="61" t="s">
        <v>19</v>
      </c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58"/>
      <c r="BE11" s="59"/>
      <c r="BF11" s="60"/>
      <c r="BJ11" s="138">
        <f>IF(BV11=0,"","aulas, a menos que queira dedicar-se exclusivamente à aulas")</f>
      </c>
      <c r="BK11" s="138"/>
      <c r="BL11" s="138"/>
      <c r="BM11" s="138"/>
      <c r="BN11" s="138"/>
      <c r="BO11" s="138"/>
      <c r="BP11" s="138"/>
      <c r="BT11" s="78" t="s">
        <v>80</v>
      </c>
      <c r="BV11" s="24">
        <f>IF(AND(BV6="",BV7="",BV8="",BV9="",BV10=""),0,"")</f>
        <v>0</v>
      </c>
    </row>
    <row r="12" spans="2:72" ht="15.75" customHeight="1">
      <c r="B12" s="56"/>
      <c r="C12" s="122" t="s">
        <v>5</v>
      </c>
      <c r="D12" s="123"/>
      <c r="E12" s="123"/>
      <c r="F12" s="126"/>
      <c r="G12" s="127"/>
      <c r="H12" s="127"/>
      <c r="I12" s="127"/>
      <c r="J12" s="127"/>
      <c r="K12" s="173" t="s">
        <v>126</v>
      </c>
      <c r="L12" s="174"/>
      <c r="M12" s="174"/>
      <c r="N12" s="174"/>
      <c r="O12" s="175"/>
      <c r="P12" s="176"/>
      <c r="Q12" s="176"/>
      <c r="R12" s="176"/>
      <c r="S12" s="176"/>
      <c r="T12" s="176"/>
      <c r="U12" s="173" t="s">
        <v>125</v>
      </c>
      <c r="V12" s="174"/>
      <c r="W12" s="174"/>
      <c r="X12" s="189"/>
      <c r="Y12" s="190"/>
      <c r="Z12" s="190"/>
      <c r="AA12" s="190"/>
      <c r="AB12" s="190"/>
      <c r="AC12" s="190"/>
      <c r="AD12" s="190"/>
      <c r="AE12" s="190"/>
      <c r="AF12" s="191"/>
      <c r="AG12" s="62" t="s">
        <v>12</v>
      </c>
      <c r="AH12" s="11"/>
      <c r="AI12" s="61" t="s">
        <v>13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58"/>
      <c r="BE12" s="59"/>
      <c r="BF12" s="60"/>
      <c r="BJ12" s="92"/>
      <c r="BK12" s="92"/>
      <c r="BL12" s="92"/>
      <c r="BM12" s="92"/>
      <c r="BN12" s="92"/>
      <c r="BO12" s="92"/>
      <c r="BP12" s="92"/>
      <c r="BT12" s="78" t="s">
        <v>81</v>
      </c>
    </row>
    <row r="13" spans="2:73" ht="15.75" customHeight="1" thickBot="1">
      <c r="B13" s="56"/>
      <c r="C13" s="129" t="s">
        <v>2</v>
      </c>
      <c r="D13" s="130"/>
      <c r="E13" s="130"/>
      <c r="F13" s="130"/>
      <c r="G13" s="130"/>
      <c r="H13" s="131"/>
      <c r="I13" s="35"/>
      <c r="J13" s="120" t="s">
        <v>109</v>
      </c>
      <c r="K13" s="121"/>
      <c r="L13" s="121"/>
      <c r="M13" s="212"/>
      <c r="N13" s="35"/>
      <c r="O13" s="120" t="s">
        <v>110</v>
      </c>
      <c r="P13" s="121"/>
      <c r="Q13" s="121"/>
      <c r="R13" s="121"/>
      <c r="S13" s="35"/>
      <c r="T13" s="148" t="s">
        <v>111</v>
      </c>
      <c r="U13" s="149"/>
      <c r="V13" s="149"/>
      <c r="W13" s="35"/>
      <c r="X13" s="121" t="s">
        <v>112</v>
      </c>
      <c r="Y13" s="121"/>
      <c r="Z13" s="121"/>
      <c r="AA13" s="212"/>
      <c r="AB13" s="35"/>
      <c r="AC13" s="130" t="s">
        <v>113</v>
      </c>
      <c r="AD13" s="130"/>
      <c r="AE13" s="130"/>
      <c r="AF13" s="177"/>
      <c r="AG13" s="62" t="s">
        <v>10</v>
      </c>
      <c r="AH13" s="11"/>
      <c r="AI13" s="61" t="s">
        <v>13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58"/>
      <c r="BE13" s="59"/>
      <c r="BF13" s="60"/>
      <c r="BJ13" s="151">
        <f>IF(BV11=0,"","Se o docente pretende dedicar-se exclusivamente à aulas, marque a caixa abaixo")</f>
      </c>
      <c r="BK13" s="151"/>
      <c r="BL13" s="151"/>
      <c r="BM13" s="151"/>
      <c r="BN13" s="151"/>
      <c r="BO13" s="151"/>
      <c r="BP13" s="151"/>
      <c r="BT13" s="78" t="s">
        <v>82</v>
      </c>
      <c r="BU13" s="78" t="s">
        <v>117</v>
      </c>
    </row>
    <row r="14" spans="2:73" ht="15.75" customHeight="1" thickBot="1">
      <c r="B14" s="56"/>
      <c r="C14" s="125">
        <f>IF(AND(BV9=1,BV10=1),"O docente não pode ser substituto e temporário ao mesmo tempo",IF(AND(BV6=1,BV7=1),"O docente não pode ser 20h e 40h ao mesmo tempo",IF(AND(BV7=1,BV8=1),"O docente RDE já possui regime de 40h. Não precisa marcar o 40h se ele for RDE",IF(OR(BV9=1,BV10=1)*AND(BV8=1),"O docente substituto ou temporário não pode ser RDE",IF(AND(BV6=1,BV8=1),"O docente RDE tem regime de 40h, então não pode ser 20h","")))))</f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1"/>
      <c r="AH14" s="11"/>
      <c r="AI14" s="61" t="s">
        <v>13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58"/>
      <c r="BE14" s="59"/>
      <c r="BF14" s="60"/>
      <c r="BJ14" s="151"/>
      <c r="BK14" s="151"/>
      <c r="BL14" s="151"/>
      <c r="BM14" s="151"/>
      <c r="BN14" s="151"/>
      <c r="BO14" s="151"/>
      <c r="BP14" s="151"/>
      <c r="BT14" s="78" t="s">
        <v>83</v>
      </c>
      <c r="BU14" s="24">
        <v>1</v>
      </c>
    </row>
    <row r="15" spans="2:73" ht="15.75" customHeight="1">
      <c r="B15" s="56"/>
      <c r="C15" s="161" t="s">
        <v>36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3"/>
      <c r="AG15" s="11"/>
      <c r="AH15" s="11"/>
      <c r="AI15" s="6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58"/>
      <c r="BE15" s="59"/>
      <c r="BF15" s="60"/>
      <c r="BJ15" s="92"/>
      <c r="BK15" s="92"/>
      <c r="BL15" s="92"/>
      <c r="BM15" s="92"/>
      <c r="BN15" s="92"/>
      <c r="BO15" s="92"/>
      <c r="BP15" s="92"/>
      <c r="BT15" s="78" t="s">
        <v>84</v>
      </c>
      <c r="BU15" s="24">
        <f>IF(BU14=1,45,50)</f>
        <v>45</v>
      </c>
    </row>
    <row r="16" spans="2:72" ht="15.75" customHeight="1">
      <c r="B16" s="56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6"/>
      <c r="AG16" s="11"/>
      <c r="AH16" s="11"/>
      <c r="AI16" s="6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58"/>
      <c r="BE16" s="59"/>
      <c r="BF16" s="60"/>
      <c r="BJ16" s="92"/>
      <c r="BK16" s="92"/>
      <c r="BL16" s="92"/>
      <c r="BM16" s="92"/>
      <c r="BN16" s="92"/>
      <c r="BO16" s="92"/>
      <c r="BP16" s="92"/>
      <c r="BT16" s="78" t="s">
        <v>85</v>
      </c>
    </row>
    <row r="17" spans="2:73" ht="15.75" customHeight="1">
      <c r="B17" s="56"/>
      <c r="C17" s="128" t="s">
        <v>27</v>
      </c>
      <c r="D17" s="117"/>
      <c r="E17" s="117"/>
      <c r="F17" s="132" t="s">
        <v>26</v>
      </c>
      <c r="G17" s="132"/>
      <c r="H17" s="132"/>
      <c r="I17" s="117" t="s">
        <v>20</v>
      </c>
      <c r="J17" s="133"/>
      <c r="K17" s="133"/>
      <c r="L17" s="133"/>
      <c r="M17" s="117" t="s">
        <v>0</v>
      </c>
      <c r="N17" s="133"/>
      <c r="O17" s="133"/>
      <c r="P17" s="133"/>
      <c r="Q17" s="117" t="s">
        <v>3</v>
      </c>
      <c r="R17" s="133"/>
      <c r="S17" s="133"/>
      <c r="T17" s="133"/>
      <c r="U17" s="117" t="s">
        <v>9</v>
      </c>
      <c r="V17" s="133"/>
      <c r="W17" s="133"/>
      <c r="X17" s="133"/>
      <c r="Y17" s="117" t="s">
        <v>6</v>
      </c>
      <c r="Z17" s="133"/>
      <c r="AA17" s="133"/>
      <c r="AB17" s="133"/>
      <c r="AC17" s="117" t="s">
        <v>4</v>
      </c>
      <c r="AD17" s="133"/>
      <c r="AE17" s="133"/>
      <c r="AF17" s="192"/>
      <c r="AG17" s="18"/>
      <c r="AH17" s="11"/>
      <c r="AI17" s="61" t="s">
        <v>13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58"/>
      <c r="BE17" s="59"/>
      <c r="BF17" s="60"/>
      <c r="BJ17" s="151">
        <f>IF(BV11=0,"",IF(BU19=1,"Neste caso, o docente deverá ministrar no máximo",""))</f>
      </c>
      <c r="BK17" s="151"/>
      <c r="BL17" s="151"/>
      <c r="BM17" s="151"/>
      <c r="BN17" s="151"/>
      <c r="BO17" s="151"/>
      <c r="BP17" s="151"/>
      <c r="BT17" s="78" t="s">
        <v>86</v>
      </c>
      <c r="BU17" s="78" t="s">
        <v>118</v>
      </c>
    </row>
    <row r="18" spans="2:73" ht="15.75" customHeight="1">
      <c r="B18" s="56"/>
      <c r="C18" s="142" t="s">
        <v>28</v>
      </c>
      <c r="D18" s="143"/>
      <c r="E18" s="143"/>
      <c r="F18" s="117">
        <v>1</v>
      </c>
      <c r="G18" s="117"/>
      <c r="H18" s="117"/>
      <c r="I18" s="115"/>
      <c r="J18" s="118"/>
      <c r="K18" s="119"/>
      <c r="L18" s="119"/>
      <c r="M18" s="115"/>
      <c r="N18" s="118"/>
      <c r="O18" s="119"/>
      <c r="P18" s="119"/>
      <c r="Q18" s="115"/>
      <c r="R18" s="118"/>
      <c r="S18" s="119"/>
      <c r="T18" s="119"/>
      <c r="U18" s="115"/>
      <c r="V18" s="118"/>
      <c r="W18" s="119"/>
      <c r="X18" s="119"/>
      <c r="Y18" s="115"/>
      <c r="Z18" s="118"/>
      <c r="AA18" s="119"/>
      <c r="AB18" s="119"/>
      <c r="AC18" s="115"/>
      <c r="AD18" s="118"/>
      <c r="AE18" s="119"/>
      <c r="AF18" s="134"/>
      <c r="AG18" s="18"/>
      <c r="AH18" s="11"/>
      <c r="AI18" s="61" t="s">
        <v>13</v>
      </c>
      <c r="AJ18" s="60">
        <f>12</f>
        <v>12</v>
      </c>
      <c r="AK18" s="11"/>
      <c r="AL18" s="11"/>
      <c r="AM18" s="11"/>
      <c r="AN18" s="60">
        <f>AJ23+1</f>
        <v>18</v>
      </c>
      <c r="AO18" s="11"/>
      <c r="AP18" s="11"/>
      <c r="AQ18" s="11"/>
      <c r="AR18" s="60">
        <f>AN23+1</f>
        <v>24</v>
      </c>
      <c r="AS18" s="11"/>
      <c r="AT18" s="11"/>
      <c r="AU18" s="11"/>
      <c r="AV18" s="60">
        <f>AR23+1</f>
        <v>30</v>
      </c>
      <c r="AW18" s="11"/>
      <c r="AX18" s="11"/>
      <c r="AY18" s="11"/>
      <c r="AZ18" s="60">
        <f>AV23+1</f>
        <v>36</v>
      </c>
      <c r="BA18" s="11"/>
      <c r="BB18" s="11"/>
      <c r="BC18" s="11"/>
      <c r="BD18" s="63">
        <f>AZ23+1</f>
        <v>42</v>
      </c>
      <c r="BE18" s="64"/>
      <c r="BF18" s="60"/>
      <c r="BJ18" s="151"/>
      <c r="BK18" s="151"/>
      <c r="BL18" s="151"/>
      <c r="BM18" s="151"/>
      <c r="BN18" s="151"/>
      <c r="BO18" s="151"/>
      <c r="BP18" s="151"/>
      <c r="BT18" s="78" t="s">
        <v>87</v>
      </c>
      <c r="BU18" s="91" t="b">
        <v>0</v>
      </c>
    </row>
    <row r="19" spans="2:73" ht="15.75" customHeight="1">
      <c r="B19" s="56"/>
      <c r="C19" s="142"/>
      <c r="D19" s="143"/>
      <c r="E19" s="143"/>
      <c r="F19" s="117">
        <v>2</v>
      </c>
      <c r="G19" s="117"/>
      <c r="H19" s="117"/>
      <c r="I19" s="115"/>
      <c r="J19" s="118"/>
      <c r="K19" s="119"/>
      <c r="L19" s="119"/>
      <c r="M19" s="115"/>
      <c r="N19" s="135"/>
      <c r="O19" s="136"/>
      <c r="P19" s="137"/>
      <c r="Q19" s="115"/>
      <c r="R19" s="118"/>
      <c r="S19" s="119"/>
      <c r="T19" s="119"/>
      <c r="U19" s="115"/>
      <c r="V19" s="118"/>
      <c r="W19" s="119"/>
      <c r="X19" s="119"/>
      <c r="Y19" s="115"/>
      <c r="Z19" s="118"/>
      <c r="AA19" s="119"/>
      <c r="AB19" s="119"/>
      <c r="AC19" s="115"/>
      <c r="AD19" s="118"/>
      <c r="AE19" s="119"/>
      <c r="AF19" s="134"/>
      <c r="AG19" s="18"/>
      <c r="AH19" s="11"/>
      <c r="AI19" s="61" t="s">
        <v>13</v>
      </c>
      <c r="AJ19" s="60">
        <f>AJ18+1</f>
        <v>13</v>
      </c>
      <c r="AK19" s="11"/>
      <c r="AL19" s="11"/>
      <c r="AM19" s="11"/>
      <c r="AN19" s="60">
        <f>AN18+1</f>
        <v>19</v>
      </c>
      <c r="AO19" s="11"/>
      <c r="AP19" s="11"/>
      <c r="AQ19" s="11"/>
      <c r="AR19" s="60">
        <f>AR18+1</f>
        <v>25</v>
      </c>
      <c r="AS19" s="11"/>
      <c r="AT19" s="11"/>
      <c r="AU19" s="11"/>
      <c r="AV19" s="60">
        <f>AV18+1</f>
        <v>31</v>
      </c>
      <c r="AW19" s="11"/>
      <c r="AX19" s="11"/>
      <c r="AY19" s="11"/>
      <c r="AZ19" s="60">
        <f>AZ18+1</f>
        <v>37</v>
      </c>
      <c r="BA19" s="11"/>
      <c r="BB19" s="11"/>
      <c r="BC19" s="11"/>
      <c r="BD19" s="63">
        <f>BD18+1</f>
        <v>43</v>
      </c>
      <c r="BE19" s="64"/>
      <c r="BF19" s="60"/>
      <c r="BJ19" s="92"/>
      <c r="BK19" s="92"/>
      <c r="BL19" s="92"/>
      <c r="BM19" s="93">
        <f>IF(BV11=0,"",IF(BU19=1,IF($BV$6=1,ROUND(8/$BU$15*60,0),ROUND(16/$BU$15*60,0)),""))</f>
      </c>
      <c r="BN19" s="92"/>
      <c r="BO19" s="92"/>
      <c r="BP19" s="92"/>
      <c r="BT19" s="78" t="s">
        <v>88</v>
      </c>
      <c r="BU19" s="24">
        <f>IF(BU18=TRUE,1,2)</f>
        <v>2</v>
      </c>
    </row>
    <row r="20" spans="2:72" ht="15.75" customHeight="1">
      <c r="B20" s="56"/>
      <c r="C20" s="142"/>
      <c r="D20" s="143"/>
      <c r="E20" s="143"/>
      <c r="F20" s="117">
        <v>3</v>
      </c>
      <c r="G20" s="117"/>
      <c r="H20" s="117"/>
      <c r="I20" s="115"/>
      <c r="J20" s="118"/>
      <c r="K20" s="119"/>
      <c r="L20" s="119"/>
      <c r="M20" s="115"/>
      <c r="N20" s="135"/>
      <c r="O20" s="136"/>
      <c r="P20" s="137"/>
      <c r="Q20" s="115"/>
      <c r="R20" s="135"/>
      <c r="S20" s="136"/>
      <c r="T20" s="137"/>
      <c r="U20" s="115"/>
      <c r="V20" s="118"/>
      <c r="W20" s="119"/>
      <c r="X20" s="119"/>
      <c r="Y20" s="115"/>
      <c r="Z20" s="135"/>
      <c r="AA20" s="136"/>
      <c r="AB20" s="137"/>
      <c r="AC20" s="115"/>
      <c r="AD20" s="118"/>
      <c r="AE20" s="119"/>
      <c r="AF20" s="134"/>
      <c r="AG20" s="18"/>
      <c r="AH20" s="11"/>
      <c r="AI20" s="61" t="s">
        <v>13</v>
      </c>
      <c r="AJ20" s="60">
        <f>AJ19+1</f>
        <v>14</v>
      </c>
      <c r="AK20" s="11"/>
      <c r="AL20" s="11"/>
      <c r="AM20" s="11"/>
      <c r="AN20" s="60">
        <f>AN19+1</f>
        <v>20</v>
      </c>
      <c r="AO20" s="11"/>
      <c r="AP20" s="11"/>
      <c r="AQ20" s="11"/>
      <c r="AR20" s="60">
        <f>AR19+1</f>
        <v>26</v>
      </c>
      <c r="AS20" s="11"/>
      <c r="AT20" s="11"/>
      <c r="AU20" s="11"/>
      <c r="AV20" s="60">
        <f>AV19+1</f>
        <v>32</v>
      </c>
      <c r="AW20" s="11"/>
      <c r="AX20" s="11"/>
      <c r="AY20" s="11"/>
      <c r="AZ20" s="60">
        <f>AZ19+1</f>
        <v>38</v>
      </c>
      <c r="BA20" s="11"/>
      <c r="BB20" s="11"/>
      <c r="BC20" s="11"/>
      <c r="BD20" s="63">
        <f>BD19+1</f>
        <v>44</v>
      </c>
      <c r="BE20" s="64"/>
      <c r="BF20" s="60"/>
      <c r="BJ20" s="92"/>
      <c r="BK20" s="92"/>
      <c r="BL20" s="92"/>
      <c r="BM20" s="94">
        <f>IF(BV11=0,"",IF(BU19=1,"aulas",""))</f>
      </c>
      <c r="BN20" s="92"/>
      <c r="BO20" s="92"/>
      <c r="BP20" s="92"/>
      <c r="BT20" s="78" t="s">
        <v>89</v>
      </c>
    </row>
    <row r="21" spans="2:73" ht="15.75" customHeight="1">
      <c r="B21" s="56"/>
      <c r="C21" s="142"/>
      <c r="D21" s="143"/>
      <c r="E21" s="143"/>
      <c r="F21" s="117">
        <v>4</v>
      </c>
      <c r="G21" s="117"/>
      <c r="H21" s="117"/>
      <c r="I21" s="115"/>
      <c r="J21" s="118"/>
      <c r="K21" s="119"/>
      <c r="L21" s="119"/>
      <c r="M21" s="115"/>
      <c r="N21" s="135"/>
      <c r="O21" s="136"/>
      <c r="P21" s="137"/>
      <c r="Q21" s="115"/>
      <c r="R21" s="135"/>
      <c r="S21" s="136"/>
      <c r="T21" s="137"/>
      <c r="U21" s="115"/>
      <c r="V21" s="118"/>
      <c r="W21" s="119"/>
      <c r="X21" s="119"/>
      <c r="Y21" s="115"/>
      <c r="Z21" s="135"/>
      <c r="AA21" s="136"/>
      <c r="AB21" s="137"/>
      <c r="AC21" s="115"/>
      <c r="AD21" s="118"/>
      <c r="AE21" s="119"/>
      <c r="AF21" s="134"/>
      <c r="AG21" s="18"/>
      <c r="AH21" s="11"/>
      <c r="AI21" s="61" t="s">
        <v>13</v>
      </c>
      <c r="AJ21" s="60">
        <f>AJ20+1</f>
        <v>15</v>
      </c>
      <c r="AK21" s="11"/>
      <c r="AL21" s="11"/>
      <c r="AM21" s="11"/>
      <c r="AN21" s="60">
        <f>AN20+1</f>
        <v>21</v>
      </c>
      <c r="AO21" s="11"/>
      <c r="AP21" s="11"/>
      <c r="AQ21" s="11"/>
      <c r="AR21" s="60">
        <f>AR20+1</f>
        <v>27</v>
      </c>
      <c r="AS21" s="11"/>
      <c r="AT21" s="11"/>
      <c r="AU21" s="11"/>
      <c r="AV21" s="60">
        <f>AV20+1</f>
        <v>33</v>
      </c>
      <c r="AW21" s="11"/>
      <c r="AX21" s="11"/>
      <c r="AY21" s="11"/>
      <c r="AZ21" s="60">
        <f>AZ20+1</f>
        <v>39</v>
      </c>
      <c r="BA21" s="11"/>
      <c r="BB21" s="11"/>
      <c r="BC21" s="11"/>
      <c r="BD21" s="63">
        <f>BD20+1</f>
        <v>45</v>
      </c>
      <c r="BE21" s="64"/>
      <c r="BF21" s="60"/>
      <c r="BJ21" s="92"/>
      <c r="BK21" s="92"/>
      <c r="BL21" s="92"/>
      <c r="BM21" s="92"/>
      <c r="BN21" s="92"/>
      <c r="BO21" s="92"/>
      <c r="BP21" s="92"/>
      <c r="BT21" s="78" t="s">
        <v>90</v>
      </c>
      <c r="BU21" s="78" t="s">
        <v>119</v>
      </c>
    </row>
    <row r="22" spans="2:73" ht="15.75" customHeight="1">
      <c r="B22" s="56"/>
      <c r="C22" s="142"/>
      <c r="D22" s="143"/>
      <c r="E22" s="143"/>
      <c r="F22" s="117">
        <v>5</v>
      </c>
      <c r="G22" s="117"/>
      <c r="H22" s="117"/>
      <c r="I22" s="115"/>
      <c r="J22" s="135"/>
      <c r="K22" s="136"/>
      <c r="L22" s="137"/>
      <c r="M22" s="115"/>
      <c r="N22" s="135"/>
      <c r="O22" s="136"/>
      <c r="P22" s="137"/>
      <c r="Q22" s="115"/>
      <c r="R22" s="135"/>
      <c r="S22" s="136"/>
      <c r="T22" s="137"/>
      <c r="U22" s="115"/>
      <c r="V22" s="135"/>
      <c r="W22" s="136"/>
      <c r="X22" s="137"/>
      <c r="Y22" s="115"/>
      <c r="Z22" s="135"/>
      <c r="AA22" s="136"/>
      <c r="AB22" s="137"/>
      <c r="AC22" s="115"/>
      <c r="AD22" s="118"/>
      <c r="AE22" s="119"/>
      <c r="AF22" s="134"/>
      <c r="AG22" s="18"/>
      <c r="AH22" s="11"/>
      <c r="AI22" s="61" t="s">
        <v>13</v>
      </c>
      <c r="AJ22" s="60">
        <f>AJ21+1</f>
        <v>16</v>
      </c>
      <c r="AK22" s="11"/>
      <c r="AL22" s="11"/>
      <c r="AM22" s="11"/>
      <c r="AN22" s="60">
        <f>AN21+1</f>
        <v>22</v>
      </c>
      <c r="AO22" s="11"/>
      <c r="AP22" s="11"/>
      <c r="AQ22" s="11"/>
      <c r="AR22" s="60">
        <f>AR21+1</f>
        <v>28</v>
      </c>
      <c r="AS22" s="11"/>
      <c r="AT22" s="11"/>
      <c r="AU22" s="11"/>
      <c r="AV22" s="60">
        <f>AV21+1</f>
        <v>34</v>
      </c>
      <c r="AW22" s="11"/>
      <c r="AX22" s="11"/>
      <c r="AY22" s="11"/>
      <c r="AZ22" s="60">
        <f>AZ21+1</f>
        <v>40</v>
      </c>
      <c r="BA22" s="11"/>
      <c r="BB22" s="11"/>
      <c r="BC22" s="11"/>
      <c r="BD22" s="63">
        <f>BD21+1</f>
        <v>46</v>
      </c>
      <c r="BE22" s="64"/>
      <c r="BF22" s="60"/>
      <c r="BJ22" s="151">
        <f>IF(BV11=0,"","Pelas opções selecionadas até aqui, o docente deverá marcar no quadro de disponibilidade um total de")</f>
      </c>
      <c r="BK22" s="151"/>
      <c r="BL22" s="151"/>
      <c r="BM22" s="151"/>
      <c r="BN22" s="151"/>
      <c r="BO22" s="151"/>
      <c r="BP22" s="151"/>
      <c r="BT22" s="78" t="s">
        <v>91</v>
      </c>
      <c r="BU22" s="24" t="e">
        <f>IF(BU19=1,BM19*1.5,BM10*1.5)</f>
        <v>#VALUE!</v>
      </c>
    </row>
    <row r="23" spans="2:72" ht="15.75" customHeight="1">
      <c r="B23" s="56"/>
      <c r="C23" s="142"/>
      <c r="D23" s="143"/>
      <c r="E23" s="143"/>
      <c r="F23" s="117">
        <v>6</v>
      </c>
      <c r="G23" s="117"/>
      <c r="H23" s="117"/>
      <c r="I23" s="115"/>
      <c r="J23" s="135"/>
      <c r="K23" s="136"/>
      <c r="L23" s="137"/>
      <c r="M23" s="115"/>
      <c r="N23" s="135"/>
      <c r="O23" s="136"/>
      <c r="P23" s="137"/>
      <c r="Q23" s="115"/>
      <c r="R23" s="135"/>
      <c r="S23" s="136"/>
      <c r="T23" s="137"/>
      <c r="U23" s="115"/>
      <c r="V23" s="135"/>
      <c r="W23" s="136"/>
      <c r="X23" s="137"/>
      <c r="Y23" s="115"/>
      <c r="Z23" s="135"/>
      <c r="AA23" s="136"/>
      <c r="AB23" s="137"/>
      <c r="AC23" s="115"/>
      <c r="AD23" s="118"/>
      <c r="AE23" s="119"/>
      <c r="AF23" s="134"/>
      <c r="AG23" s="18"/>
      <c r="AH23" s="11"/>
      <c r="AI23" s="61" t="s">
        <v>13</v>
      </c>
      <c r="AJ23" s="60">
        <f>AJ22+1</f>
        <v>17</v>
      </c>
      <c r="AK23" s="11"/>
      <c r="AL23" s="11"/>
      <c r="AM23" s="11"/>
      <c r="AN23" s="60">
        <f>AN22+1</f>
        <v>23</v>
      </c>
      <c r="AO23" s="11"/>
      <c r="AP23" s="11"/>
      <c r="AQ23" s="11"/>
      <c r="AR23" s="60">
        <f>AR22+1</f>
        <v>29</v>
      </c>
      <c r="AS23" s="11"/>
      <c r="AT23" s="11"/>
      <c r="AU23" s="11"/>
      <c r="AV23" s="60">
        <f>AV22+1</f>
        <v>35</v>
      </c>
      <c r="AW23" s="11"/>
      <c r="AX23" s="11"/>
      <c r="AY23" s="11"/>
      <c r="AZ23" s="60">
        <f>AZ22+1</f>
        <v>41</v>
      </c>
      <c r="BA23" s="11"/>
      <c r="BB23" s="11"/>
      <c r="BC23" s="11"/>
      <c r="BD23" s="63">
        <f>BD22+1</f>
        <v>47</v>
      </c>
      <c r="BE23" s="64"/>
      <c r="BF23" s="60"/>
      <c r="BJ23" s="151"/>
      <c r="BK23" s="151"/>
      <c r="BL23" s="151"/>
      <c r="BM23" s="151"/>
      <c r="BN23" s="151"/>
      <c r="BO23" s="151"/>
      <c r="BP23" s="151"/>
      <c r="BT23" s="78" t="s">
        <v>92</v>
      </c>
    </row>
    <row r="24" spans="2:72" ht="15.75" customHeight="1">
      <c r="B24" s="56"/>
      <c r="C24" s="186">
        <f>COUNTIF(I18:I23,$AH$11)</f>
        <v>0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8"/>
      <c r="AG24" s="11"/>
      <c r="AH24" s="11"/>
      <c r="AI24" s="61" t="s">
        <v>13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58"/>
      <c r="BE24" s="59"/>
      <c r="BF24" s="60"/>
      <c r="BJ24" s="92"/>
      <c r="BK24" s="92"/>
      <c r="BL24" s="92"/>
      <c r="BM24" s="93">
        <f>IF(BV11=0,"",CEILING(BU22,1))</f>
      </c>
      <c r="BN24" s="92"/>
      <c r="BO24" s="92"/>
      <c r="BP24" s="92"/>
      <c r="BT24" s="78" t="s">
        <v>93</v>
      </c>
    </row>
    <row r="25" spans="2:72" ht="15.75" customHeight="1">
      <c r="B25" s="56"/>
      <c r="C25" s="128" t="s">
        <v>27</v>
      </c>
      <c r="D25" s="117"/>
      <c r="E25" s="117"/>
      <c r="F25" s="132" t="s">
        <v>26</v>
      </c>
      <c r="G25" s="132"/>
      <c r="H25" s="132"/>
      <c r="I25" s="117" t="str">
        <f>I17</f>
        <v>segunda</v>
      </c>
      <c r="J25" s="133"/>
      <c r="K25" s="133"/>
      <c r="L25" s="133"/>
      <c r="M25" s="117" t="str">
        <f>M17</f>
        <v>terça</v>
      </c>
      <c r="N25" s="133"/>
      <c r="O25" s="133"/>
      <c r="P25" s="133"/>
      <c r="Q25" s="117" t="str">
        <f>Q17</f>
        <v>quarta</v>
      </c>
      <c r="R25" s="133"/>
      <c r="S25" s="133"/>
      <c r="T25" s="133"/>
      <c r="U25" s="117" t="str">
        <f>U17</f>
        <v>quinta</v>
      </c>
      <c r="V25" s="133"/>
      <c r="W25" s="133"/>
      <c r="X25" s="133"/>
      <c r="Y25" s="117" t="str">
        <f>Y17</f>
        <v>sexta</v>
      </c>
      <c r="Z25" s="133"/>
      <c r="AA25" s="133"/>
      <c r="AB25" s="133"/>
      <c r="AC25" s="117" t="str">
        <f>AC17</f>
        <v>sábado</v>
      </c>
      <c r="AD25" s="133"/>
      <c r="AE25" s="133"/>
      <c r="AF25" s="192"/>
      <c r="AG25" s="18"/>
      <c r="AH25" s="11"/>
      <c r="AI25" s="61" t="s">
        <v>13</v>
      </c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58"/>
      <c r="BE25" s="59"/>
      <c r="BF25" s="60"/>
      <c r="BJ25" s="138">
        <f>IF(BV11=0,"","células, distribuídas nos turnos onde pretende ministrar as aulas.")</f>
      </c>
      <c r="BK25" s="138"/>
      <c r="BL25" s="138"/>
      <c r="BM25" s="138" t="s">
        <v>120</v>
      </c>
      <c r="BN25" s="138"/>
      <c r="BO25" s="138"/>
      <c r="BP25" s="138"/>
      <c r="BT25" s="78" t="s">
        <v>94</v>
      </c>
    </row>
    <row r="26" spans="2:72" ht="15.75" customHeight="1">
      <c r="B26" s="56"/>
      <c r="C26" s="142" t="s">
        <v>29</v>
      </c>
      <c r="D26" s="143"/>
      <c r="E26" s="143"/>
      <c r="F26" s="117">
        <v>1</v>
      </c>
      <c r="G26" s="117"/>
      <c r="H26" s="117"/>
      <c r="I26" s="115"/>
      <c r="J26" s="118"/>
      <c r="K26" s="119"/>
      <c r="L26" s="119"/>
      <c r="M26" s="115"/>
      <c r="N26" s="118"/>
      <c r="O26" s="119"/>
      <c r="P26" s="119"/>
      <c r="Q26" s="115"/>
      <c r="R26" s="118"/>
      <c r="S26" s="119"/>
      <c r="T26" s="119"/>
      <c r="U26" s="115"/>
      <c r="V26" s="118"/>
      <c r="W26" s="119"/>
      <c r="X26" s="119"/>
      <c r="Y26" s="115"/>
      <c r="Z26" s="118"/>
      <c r="AA26" s="119"/>
      <c r="AB26" s="119"/>
      <c r="AC26" s="115"/>
      <c r="AD26" s="118"/>
      <c r="AE26" s="119"/>
      <c r="AF26" s="134"/>
      <c r="AG26" s="18"/>
      <c r="AH26" s="11"/>
      <c r="AI26" s="61" t="s">
        <v>13</v>
      </c>
      <c r="AJ26" s="60">
        <f>BD23+1</f>
        <v>48</v>
      </c>
      <c r="AK26" s="11"/>
      <c r="AL26" s="11"/>
      <c r="AM26" s="11"/>
      <c r="AN26" s="60">
        <f>AJ31+1</f>
        <v>54</v>
      </c>
      <c r="AO26" s="11"/>
      <c r="AP26" s="11"/>
      <c r="AQ26" s="11"/>
      <c r="AR26" s="60">
        <f>AN31+1</f>
        <v>60</v>
      </c>
      <c r="AS26" s="11"/>
      <c r="AT26" s="11"/>
      <c r="AU26" s="11"/>
      <c r="AV26" s="60">
        <f>AR31+1</f>
        <v>66</v>
      </c>
      <c r="AW26" s="11"/>
      <c r="AX26" s="11"/>
      <c r="AY26" s="11"/>
      <c r="AZ26" s="60">
        <f>AV31+1</f>
        <v>72</v>
      </c>
      <c r="BA26" s="11"/>
      <c r="BB26" s="11"/>
      <c r="BC26" s="11"/>
      <c r="BD26" s="63">
        <f>AZ31+1</f>
        <v>78</v>
      </c>
      <c r="BE26" s="64"/>
      <c r="BF26" s="60"/>
      <c r="BJ26" s="92"/>
      <c r="BK26" s="92"/>
      <c r="BL26" s="92"/>
      <c r="BM26" s="92"/>
      <c r="BN26" s="92"/>
      <c r="BO26" s="92"/>
      <c r="BP26" s="92"/>
      <c r="BT26" s="78" t="s">
        <v>95</v>
      </c>
    </row>
    <row r="27" spans="2:72" ht="15.75" customHeight="1">
      <c r="B27" s="56"/>
      <c r="C27" s="142"/>
      <c r="D27" s="143"/>
      <c r="E27" s="143"/>
      <c r="F27" s="117">
        <v>2</v>
      </c>
      <c r="G27" s="117"/>
      <c r="H27" s="117"/>
      <c r="I27" s="115"/>
      <c r="J27" s="118"/>
      <c r="K27" s="119"/>
      <c r="L27" s="119"/>
      <c r="M27" s="115"/>
      <c r="N27" s="135"/>
      <c r="O27" s="136"/>
      <c r="P27" s="137"/>
      <c r="Q27" s="115"/>
      <c r="R27" s="118"/>
      <c r="S27" s="119"/>
      <c r="T27" s="119"/>
      <c r="U27" s="115"/>
      <c r="V27" s="118"/>
      <c r="W27" s="119"/>
      <c r="X27" s="119"/>
      <c r="Y27" s="115"/>
      <c r="Z27" s="118"/>
      <c r="AA27" s="119"/>
      <c r="AB27" s="119"/>
      <c r="AC27" s="115"/>
      <c r="AD27" s="118"/>
      <c r="AE27" s="119"/>
      <c r="AF27" s="134"/>
      <c r="AG27" s="18"/>
      <c r="AH27" s="11"/>
      <c r="AI27" s="61" t="s">
        <v>13</v>
      </c>
      <c r="AJ27" s="60">
        <f>AJ26+1</f>
        <v>49</v>
      </c>
      <c r="AK27" s="11"/>
      <c r="AL27" s="11"/>
      <c r="AM27" s="11"/>
      <c r="AN27" s="60">
        <f>AN26+1</f>
        <v>55</v>
      </c>
      <c r="AO27" s="11"/>
      <c r="AP27" s="11"/>
      <c r="AQ27" s="11"/>
      <c r="AR27" s="60">
        <f>AR26+1</f>
        <v>61</v>
      </c>
      <c r="AS27" s="11"/>
      <c r="AT27" s="11"/>
      <c r="AU27" s="11"/>
      <c r="AV27" s="60">
        <f>AV26+1</f>
        <v>67</v>
      </c>
      <c r="AW27" s="11"/>
      <c r="AX27" s="11"/>
      <c r="AY27" s="11"/>
      <c r="AZ27" s="60">
        <f>AZ26+1</f>
        <v>73</v>
      </c>
      <c r="BA27" s="11"/>
      <c r="BB27" s="11"/>
      <c r="BC27" s="11"/>
      <c r="BD27" s="63">
        <f>BD26+1</f>
        <v>79</v>
      </c>
      <c r="BE27" s="64"/>
      <c r="BF27" s="60"/>
      <c r="BJ27" s="138">
        <f>IF(BV11=0,"","Células preenchidas até o momento:")</f>
      </c>
      <c r="BK27" s="138"/>
      <c r="BL27" s="138"/>
      <c r="BM27" s="138"/>
      <c r="BN27" s="138"/>
      <c r="BO27" s="138"/>
      <c r="BP27" s="138"/>
      <c r="BT27" s="78" t="s">
        <v>96</v>
      </c>
    </row>
    <row r="28" spans="2:72" ht="15.75" customHeight="1">
      <c r="B28" s="56"/>
      <c r="C28" s="142"/>
      <c r="D28" s="143"/>
      <c r="E28" s="143"/>
      <c r="F28" s="117">
        <v>3</v>
      </c>
      <c r="G28" s="117"/>
      <c r="H28" s="117"/>
      <c r="I28" s="115"/>
      <c r="J28" s="118"/>
      <c r="K28" s="119"/>
      <c r="L28" s="119"/>
      <c r="M28" s="115"/>
      <c r="N28" s="135"/>
      <c r="O28" s="136"/>
      <c r="P28" s="137"/>
      <c r="Q28" s="115"/>
      <c r="R28" s="135"/>
      <c r="S28" s="136"/>
      <c r="T28" s="137"/>
      <c r="U28" s="115"/>
      <c r="V28" s="118"/>
      <c r="W28" s="119"/>
      <c r="X28" s="119"/>
      <c r="Y28" s="115"/>
      <c r="Z28" s="135"/>
      <c r="AA28" s="136"/>
      <c r="AB28" s="137"/>
      <c r="AC28" s="115"/>
      <c r="AD28" s="118"/>
      <c r="AE28" s="119"/>
      <c r="AF28" s="134"/>
      <c r="AG28" s="18"/>
      <c r="AH28" s="11"/>
      <c r="AI28" s="61" t="s">
        <v>13</v>
      </c>
      <c r="AJ28" s="60">
        <f>AJ27+1</f>
        <v>50</v>
      </c>
      <c r="AK28" s="11"/>
      <c r="AL28" s="11"/>
      <c r="AM28" s="11"/>
      <c r="AN28" s="60">
        <f>AN27+1</f>
        <v>56</v>
      </c>
      <c r="AO28" s="11"/>
      <c r="AP28" s="11"/>
      <c r="AQ28" s="11"/>
      <c r="AR28" s="60">
        <f>AR27+1</f>
        <v>62</v>
      </c>
      <c r="AS28" s="11"/>
      <c r="AT28" s="11"/>
      <c r="AU28" s="11"/>
      <c r="AV28" s="60">
        <f>AV27+1</f>
        <v>68</v>
      </c>
      <c r="AW28" s="11"/>
      <c r="AX28" s="11"/>
      <c r="AY28" s="11"/>
      <c r="AZ28" s="60">
        <f>AZ27+1</f>
        <v>74</v>
      </c>
      <c r="BA28" s="11"/>
      <c r="BB28" s="11"/>
      <c r="BC28" s="11"/>
      <c r="BD28" s="63">
        <f>BD27+1</f>
        <v>80</v>
      </c>
      <c r="BE28" s="64"/>
      <c r="BF28" s="60"/>
      <c r="BJ28" s="92"/>
      <c r="BK28" s="92"/>
      <c r="BL28" s="92"/>
      <c r="BM28" s="93">
        <f>IF(BV11=0,"",COUNTA(I18:I23,M18:M23,Q18:Q23,U18:U23,Y18:Y23,AC18:AC23,I26:I31,M26:M31,Q26:Q31,U26:U31,Y26:Y31,AC26:AC31,I34:I38,M34:M38,Q34:Q38,U34:U38,Y34:Y38,AC34:AC38))</f>
      </c>
      <c r="BN28" s="92"/>
      <c r="BO28" s="92"/>
      <c r="BP28" s="92"/>
      <c r="BT28" s="78" t="s">
        <v>97</v>
      </c>
    </row>
    <row r="29" spans="2:72" ht="15.75" customHeight="1">
      <c r="B29" s="56"/>
      <c r="C29" s="142"/>
      <c r="D29" s="143"/>
      <c r="E29" s="143"/>
      <c r="F29" s="117">
        <v>4</v>
      </c>
      <c r="G29" s="117"/>
      <c r="H29" s="117"/>
      <c r="I29" s="115"/>
      <c r="J29" s="118"/>
      <c r="K29" s="119"/>
      <c r="L29" s="119"/>
      <c r="M29" s="115"/>
      <c r="N29" s="135"/>
      <c r="O29" s="136"/>
      <c r="P29" s="137"/>
      <c r="Q29" s="115"/>
      <c r="R29" s="135"/>
      <c r="S29" s="136"/>
      <c r="T29" s="137"/>
      <c r="U29" s="115"/>
      <c r="V29" s="118"/>
      <c r="W29" s="119"/>
      <c r="X29" s="119"/>
      <c r="Y29" s="115"/>
      <c r="Z29" s="135"/>
      <c r="AA29" s="136"/>
      <c r="AB29" s="137"/>
      <c r="AC29" s="115"/>
      <c r="AD29" s="118"/>
      <c r="AE29" s="119"/>
      <c r="AF29" s="134"/>
      <c r="AG29" s="18"/>
      <c r="AH29" s="11"/>
      <c r="AI29" s="61" t="s">
        <v>13</v>
      </c>
      <c r="AJ29" s="60">
        <f>AJ28+1</f>
        <v>51</v>
      </c>
      <c r="AK29" s="11"/>
      <c r="AL29" s="11"/>
      <c r="AM29" s="11"/>
      <c r="AN29" s="60">
        <f>AN28+1</f>
        <v>57</v>
      </c>
      <c r="AO29" s="11"/>
      <c r="AP29" s="11"/>
      <c r="AQ29" s="11"/>
      <c r="AR29" s="60">
        <f>AR28+1</f>
        <v>63</v>
      </c>
      <c r="AS29" s="11"/>
      <c r="AT29" s="11"/>
      <c r="AU29" s="11"/>
      <c r="AV29" s="60">
        <f>AV28+1</f>
        <v>69</v>
      </c>
      <c r="AW29" s="11"/>
      <c r="AX29" s="11"/>
      <c r="AY29" s="11"/>
      <c r="AZ29" s="60">
        <f>AZ28+1</f>
        <v>75</v>
      </c>
      <c r="BA29" s="11"/>
      <c r="BB29" s="11"/>
      <c r="BC29" s="11"/>
      <c r="BD29" s="63">
        <f>BD28+1</f>
        <v>81</v>
      </c>
      <c r="BE29" s="64"/>
      <c r="BF29" s="60"/>
      <c r="BJ29" s="92"/>
      <c r="BK29" s="92"/>
      <c r="BL29" s="92"/>
      <c r="BM29" s="92"/>
      <c r="BN29" s="92"/>
      <c r="BO29" s="92"/>
      <c r="BP29" s="92"/>
      <c r="BT29" s="78" t="s">
        <v>98</v>
      </c>
    </row>
    <row r="30" spans="2:72" ht="15.75" customHeight="1">
      <c r="B30" s="56"/>
      <c r="C30" s="142"/>
      <c r="D30" s="143"/>
      <c r="E30" s="143"/>
      <c r="F30" s="117">
        <v>5</v>
      </c>
      <c r="G30" s="117"/>
      <c r="H30" s="117"/>
      <c r="I30" s="115"/>
      <c r="J30" s="135"/>
      <c r="K30" s="136"/>
      <c r="L30" s="137"/>
      <c r="M30" s="115"/>
      <c r="N30" s="135"/>
      <c r="O30" s="136"/>
      <c r="P30" s="137"/>
      <c r="Q30" s="115"/>
      <c r="R30" s="135"/>
      <c r="S30" s="136"/>
      <c r="T30" s="137"/>
      <c r="U30" s="115"/>
      <c r="V30" s="135"/>
      <c r="W30" s="136"/>
      <c r="X30" s="137"/>
      <c r="Y30" s="115"/>
      <c r="Z30" s="135"/>
      <c r="AA30" s="136"/>
      <c r="AB30" s="137"/>
      <c r="AC30" s="115"/>
      <c r="AD30" s="118"/>
      <c r="AE30" s="119"/>
      <c r="AF30" s="134"/>
      <c r="AG30" s="18"/>
      <c r="AH30" s="11"/>
      <c r="AI30" s="61" t="s">
        <v>13</v>
      </c>
      <c r="AJ30" s="60">
        <f>AJ29+1</f>
        <v>52</v>
      </c>
      <c r="AK30" s="11"/>
      <c r="AL30" s="11"/>
      <c r="AM30" s="11"/>
      <c r="AN30" s="60">
        <f>AN29+1</f>
        <v>58</v>
      </c>
      <c r="AO30" s="11"/>
      <c r="AP30" s="11"/>
      <c r="AQ30" s="11"/>
      <c r="AR30" s="60">
        <f>AR29+1</f>
        <v>64</v>
      </c>
      <c r="AS30" s="11"/>
      <c r="AT30" s="11"/>
      <c r="AU30" s="11"/>
      <c r="AV30" s="60">
        <f>AV29+1</f>
        <v>70</v>
      </c>
      <c r="AW30" s="11"/>
      <c r="AX30" s="11"/>
      <c r="AY30" s="11"/>
      <c r="AZ30" s="60">
        <f>AZ29+1</f>
        <v>76</v>
      </c>
      <c r="BA30" s="11"/>
      <c r="BB30" s="11"/>
      <c r="BC30" s="11"/>
      <c r="BD30" s="63">
        <f>BD29+1</f>
        <v>82</v>
      </c>
      <c r="BE30" s="64"/>
      <c r="BF30" s="60"/>
      <c r="BJ30" s="138">
        <f>IF(BV11=0,"","Células que faltam")</f>
      </c>
      <c r="BK30" s="138"/>
      <c r="BL30" s="138"/>
      <c r="BM30" s="138"/>
      <c r="BN30" s="138"/>
      <c r="BO30" s="138"/>
      <c r="BP30" s="138"/>
      <c r="BT30" s="78" t="s">
        <v>99</v>
      </c>
    </row>
    <row r="31" spans="2:72" ht="15.75" customHeight="1">
      <c r="B31" s="56"/>
      <c r="C31" s="142"/>
      <c r="D31" s="143"/>
      <c r="E31" s="143"/>
      <c r="F31" s="117">
        <v>6</v>
      </c>
      <c r="G31" s="117"/>
      <c r="H31" s="117"/>
      <c r="I31" s="115"/>
      <c r="J31" s="135"/>
      <c r="K31" s="136"/>
      <c r="L31" s="137"/>
      <c r="M31" s="115"/>
      <c r="N31" s="135"/>
      <c r="O31" s="136"/>
      <c r="P31" s="137"/>
      <c r="Q31" s="115"/>
      <c r="R31" s="135"/>
      <c r="S31" s="136"/>
      <c r="T31" s="137"/>
      <c r="U31" s="115"/>
      <c r="V31" s="135"/>
      <c r="W31" s="136"/>
      <c r="X31" s="137"/>
      <c r="Y31" s="115"/>
      <c r="Z31" s="135"/>
      <c r="AA31" s="136"/>
      <c r="AB31" s="137"/>
      <c r="AC31" s="115"/>
      <c r="AD31" s="118"/>
      <c r="AE31" s="119"/>
      <c r="AF31" s="134"/>
      <c r="AG31" s="18"/>
      <c r="AH31" s="11"/>
      <c r="AI31" s="61" t="s">
        <v>13</v>
      </c>
      <c r="AJ31" s="60">
        <f>AJ30+1</f>
        <v>53</v>
      </c>
      <c r="AK31" s="11"/>
      <c r="AL31" s="11"/>
      <c r="AM31" s="11"/>
      <c r="AN31" s="60">
        <f>AN30+1</f>
        <v>59</v>
      </c>
      <c r="AO31" s="11"/>
      <c r="AP31" s="11"/>
      <c r="AQ31" s="11"/>
      <c r="AR31" s="60">
        <f>AR30+1</f>
        <v>65</v>
      </c>
      <c r="AS31" s="11"/>
      <c r="AT31" s="11"/>
      <c r="AU31" s="11"/>
      <c r="AV31" s="60">
        <f>AV30+1</f>
        <v>71</v>
      </c>
      <c r="AW31" s="11"/>
      <c r="AX31" s="11"/>
      <c r="AY31" s="11"/>
      <c r="AZ31" s="60">
        <f>AZ30+1</f>
        <v>77</v>
      </c>
      <c r="BA31" s="11"/>
      <c r="BB31" s="11"/>
      <c r="BC31" s="11"/>
      <c r="BD31" s="63">
        <f>BD30+1</f>
        <v>83</v>
      </c>
      <c r="BE31" s="64"/>
      <c r="BF31" s="60"/>
      <c r="BJ31" s="270">
        <f>IF(BV11=0,"",IF(BM28=BM24,"Pronto, não precisa mais preencher células",IF(BM28&gt;BM24,"Você preencheu mais células que o necessário",BM24-BM28)))</f>
      </c>
      <c r="BK31" s="270"/>
      <c r="BL31" s="270"/>
      <c r="BM31" s="270"/>
      <c r="BN31" s="270"/>
      <c r="BO31" s="270"/>
      <c r="BP31" s="270"/>
      <c r="BT31" s="78" t="s">
        <v>100</v>
      </c>
    </row>
    <row r="32" spans="2:72" ht="15.75" customHeight="1">
      <c r="B32" s="56"/>
      <c r="C32" s="65">
        <f>COUNTIF(I26:I31,$AH$11)</f>
        <v>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  <c r="AG32" s="11"/>
      <c r="AH32" s="11"/>
      <c r="AI32" s="61" t="s">
        <v>13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58"/>
      <c r="BE32" s="59"/>
      <c r="BF32" s="60"/>
      <c r="BT32" s="78" t="s">
        <v>101</v>
      </c>
    </row>
    <row r="33" spans="2:72" ht="15.75" customHeight="1">
      <c r="B33" s="56"/>
      <c r="C33" s="128" t="s">
        <v>27</v>
      </c>
      <c r="D33" s="117"/>
      <c r="E33" s="117"/>
      <c r="F33" s="132" t="s">
        <v>26</v>
      </c>
      <c r="G33" s="132"/>
      <c r="H33" s="132"/>
      <c r="I33" s="117" t="str">
        <f>I25</f>
        <v>segunda</v>
      </c>
      <c r="J33" s="133"/>
      <c r="K33" s="133"/>
      <c r="L33" s="133"/>
      <c r="M33" s="117" t="str">
        <f>M25</f>
        <v>terça</v>
      </c>
      <c r="N33" s="133"/>
      <c r="O33" s="133"/>
      <c r="P33" s="133"/>
      <c r="Q33" s="117" t="str">
        <f>Q25</f>
        <v>quarta</v>
      </c>
      <c r="R33" s="133"/>
      <c r="S33" s="133"/>
      <c r="T33" s="133"/>
      <c r="U33" s="117" t="str">
        <f>U25</f>
        <v>quinta</v>
      </c>
      <c r="V33" s="133"/>
      <c r="W33" s="133"/>
      <c r="X33" s="133"/>
      <c r="Y33" s="117" t="str">
        <f>Y25</f>
        <v>sexta</v>
      </c>
      <c r="Z33" s="133"/>
      <c r="AA33" s="133"/>
      <c r="AB33" s="133"/>
      <c r="AC33" s="117" t="str">
        <f>AC25</f>
        <v>sábado</v>
      </c>
      <c r="AD33" s="133"/>
      <c r="AE33" s="133"/>
      <c r="AF33" s="192"/>
      <c r="AG33" s="11"/>
      <c r="AH33" s="11"/>
      <c r="AI33" s="61" t="s">
        <v>13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58"/>
      <c r="BE33" s="59"/>
      <c r="BF33" s="60"/>
      <c r="BT33" s="78" t="s">
        <v>102</v>
      </c>
    </row>
    <row r="34" spans="2:72" ht="15.75" customHeight="1">
      <c r="B34" s="56"/>
      <c r="C34" s="142" t="s">
        <v>30</v>
      </c>
      <c r="D34" s="143"/>
      <c r="E34" s="143"/>
      <c r="F34" s="117">
        <v>1</v>
      </c>
      <c r="G34" s="117"/>
      <c r="H34" s="117"/>
      <c r="I34" s="115"/>
      <c r="J34" s="118"/>
      <c r="K34" s="119"/>
      <c r="L34" s="119"/>
      <c r="M34" s="115"/>
      <c r="N34" s="118"/>
      <c r="O34" s="119"/>
      <c r="P34" s="119"/>
      <c r="Q34" s="115"/>
      <c r="R34" s="118"/>
      <c r="S34" s="119"/>
      <c r="T34" s="119"/>
      <c r="U34" s="115"/>
      <c r="V34" s="118"/>
      <c r="W34" s="119"/>
      <c r="X34" s="119"/>
      <c r="Y34" s="115"/>
      <c r="Z34" s="118"/>
      <c r="AA34" s="119"/>
      <c r="AB34" s="119"/>
      <c r="AC34" s="115"/>
      <c r="AD34" s="118"/>
      <c r="AE34" s="119"/>
      <c r="AF34" s="134"/>
      <c r="AG34" s="11"/>
      <c r="AH34" s="11"/>
      <c r="AI34" s="61" t="s">
        <v>13</v>
      </c>
      <c r="AJ34" s="60">
        <f>BD31+1</f>
        <v>84</v>
      </c>
      <c r="AK34" s="11"/>
      <c r="AL34" s="11"/>
      <c r="AM34" s="11"/>
      <c r="AN34" s="60">
        <f>AJ38+1</f>
        <v>89</v>
      </c>
      <c r="AO34" s="11"/>
      <c r="AP34" s="11"/>
      <c r="AQ34" s="11"/>
      <c r="AR34" s="60">
        <f>AN38+1</f>
        <v>94</v>
      </c>
      <c r="AS34" s="11"/>
      <c r="AT34" s="11"/>
      <c r="AU34" s="11"/>
      <c r="AV34" s="60">
        <f>AR38+1</f>
        <v>99</v>
      </c>
      <c r="AW34" s="11"/>
      <c r="AX34" s="11"/>
      <c r="AY34" s="11"/>
      <c r="AZ34" s="60">
        <f>AV38+1</f>
        <v>104</v>
      </c>
      <c r="BA34" s="11"/>
      <c r="BB34" s="11"/>
      <c r="BC34" s="11"/>
      <c r="BD34" s="58"/>
      <c r="BE34" s="59"/>
      <c r="BF34" s="60"/>
      <c r="BJ34" s="271"/>
      <c r="BK34" s="271"/>
      <c r="BL34" s="271"/>
      <c r="BM34" s="271"/>
      <c r="BN34" s="271"/>
      <c r="BO34" s="271"/>
      <c r="BP34" s="271"/>
      <c r="BT34" s="78" t="s">
        <v>103</v>
      </c>
    </row>
    <row r="35" spans="2:72" ht="15.75" customHeight="1">
      <c r="B35" s="56"/>
      <c r="C35" s="142"/>
      <c r="D35" s="143"/>
      <c r="E35" s="143"/>
      <c r="F35" s="117">
        <v>2</v>
      </c>
      <c r="G35" s="117"/>
      <c r="H35" s="117"/>
      <c r="I35" s="115"/>
      <c r="J35" s="118"/>
      <c r="K35" s="119"/>
      <c r="L35" s="119"/>
      <c r="M35" s="115"/>
      <c r="N35" s="135"/>
      <c r="O35" s="136"/>
      <c r="P35" s="137"/>
      <c r="Q35" s="115"/>
      <c r="R35" s="118"/>
      <c r="S35" s="119"/>
      <c r="T35" s="119"/>
      <c r="U35" s="115"/>
      <c r="V35" s="118"/>
      <c r="W35" s="119"/>
      <c r="X35" s="119"/>
      <c r="Y35" s="115"/>
      <c r="Z35" s="118"/>
      <c r="AA35" s="119"/>
      <c r="AB35" s="119"/>
      <c r="AC35" s="115"/>
      <c r="AD35" s="118"/>
      <c r="AE35" s="119"/>
      <c r="AF35" s="134"/>
      <c r="AG35" s="11"/>
      <c r="AH35" s="11"/>
      <c r="AI35" s="61" t="s">
        <v>13</v>
      </c>
      <c r="AJ35" s="60">
        <f>AJ34+1</f>
        <v>85</v>
      </c>
      <c r="AK35" s="11"/>
      <c r="AL35" s="11"/>
      <c r="AM35" s="11"/>
      <c r="AN35" s="60">
        <f>AN34+1</f>
        <v>90</v>
      </c>
      <c r="AO35" s="11"/>
      <c r="AP35" s="11"/>
      <c r="AQ35" s="11"/>
      <c r="AR35" s="60">
        <f>AR34+1</f>
        <v>95</v>
      </c>
      <c r="AS35" s="11"/>
      <c r="AT35" s="11"/>
      <c r="AU35" s="11"/>
      <c r="AV35" s="60">
        <f>AV34+1</f>
        <v>100</v>
      </c>
      <c r="AW35" s="11"/>
      <c r="AX35" s="11"/>
      <c r="AY35" s="11"/>
      <c r="AZ35" s="60">
        <f>AZ34+1</f>
        <v>105</v>
      </c>
      <c r="BA35" s="11"/>
      <c r="BB35" s="11"/>
      <c r="BC35" s="11"/>
      <c r="BD35" s="58"/>
      <c r="BE35" s="59"/>
      <c r="BF35" s="60"/>
      <c r="BT35" s="78" t="s">
        <v>104</v>
      </c>
    </row>
    <row r="36" spans="2:72" ht="15.75" customHeight="1">
      <c r="B36" s="56"/>
      <c r="C36" s="142"/>
      <c r="D36" s="143"/>
      <c r="E36" s="143"/>
      <c r="F36" s="117">
        <v>3</v>
      </c>
      <c r="G36" s="117"/>
      <c r="H36" s="117"/>
      <c r="I36" s="115"/>
      <c r="J36" s="118"/>
      <c r="K36" s="119"/>
      <c r="L36" s="119"/>
      <c r="M36" s="115"/>
      <c r="N36" s="135"/>
      <c r="O36" s="136"/>
      <c r="P36" s="137"/>
      <c r="Q36" s="115"/>
      <c r="R36" s="135"/>
      <c r="S36" s="136"/>
      <c r="T36" s="137"/>
      <c r="U36" s="115"/>
      <c r="V36" s="118"/>
      <c r="W36" s="119"/>
      <c r="X36" s="119"/>
      <c r="Y36" s="115"/>
      <c r="Z36" s="135"/>
      <c r="AA36" s="136"/>
      <c r="AB36" s="137"/>
      <c r="AC36" s="115"/>
      <c r="AD36" s="118"/>
      <c r="AE36" s="119"/>
      <c r="AF36" s="134"/>
      <c r="AG36" s="11"/>
      <c r="AH36" s="11"/>
      <c r="AI36" s="61" t="s">
        <v>13</v>
      </c>
      <c r="AJ36" s="60">
        <f>AJ35+1</f>
        <v>86</v>
      </c>
      <c r="AK36" s="11"/>
      <c r="AL36" s="11"/>
      <c r="AM36" s="11"/>
      <c r="AN36" s="60">
        <f>AN35+1</f>
        <v>91</v>
      </c>
      <c r="AO36" s="11"/>
      <c r="AP36" s="11"/>
      <c r="AQ36" s="11"/>
      <c r="AR36" s="60">
        <f>AR35+1</f>
        <v>96</v>
      </c>
      <c r="AS36" s="11"/>
      <c r="AT36" s="11"/>
      <c r="AU36" s="11"/>
      <c r="AV36" s="60">
        <f>AV35+1</f>
        <v>101</v>
      </c>
      <c r="AW36" s="11"/>
      <c r="AX36" s="11"/>
      <c r="AY36" s="11"/>
      <c r="AZ36" s="60">
        <f>AZ35+1</f>
        <v>106</v>
      </c>
      <c r="BA36" s="11"/>
      <c r="BB36" s="11"/>
      <c r="BC36" s="11"/>
      <c r="BD36" s="58"/>
      <c r="BE36" s="59"/>
      <c r="BF36" s="60"/>
      <c r="BT36" s="78" t="s">
        <v>105</v>
      </c>
    </row>
    <row r="37" spans="2:72" ht="15.75" customHeight="1">
      <c r="B37" s="56"/>
      <c r="C37" s="142"/>
      <c r="D37" s="143"/>
      <c r="E37" s="143"/>
      <c r="F37" s="117">
        <v>4</v>
      </c>
      <c r="G37" s="117"/>
      <c r="H37" s="117"/>
      <c r="I37" s="115"/>
      <c r="J37" s="118"/>
      <c r="K37" s="119"/>
      <c r="L37" s="119"/>
      <c r="M37" s="115"/>
      <c r="N37" s="135"/>
      <c r="O37" s="136"/>
      <c r="P37" s="137"/>
      <c r="Q37" s="115"/>
      <c r="R37" s="135"/>
      <c r="S37" s="136"/>
      <c r="T37" s="137"/>
      <c r="U37" s="115"/>
      <c r="V37" s="118"/>
      <c r="W37" s="119"/>
      <c r="X37" s="119"/>
      <c r="Y37" s="115"/>
      <c r="Z37" s="135"/>
      <c r="AA37" s="136"/>
      <c r="AB37" s="137"/>
      <c r="AC37" s="115"/>
      <c r="AD37" s="118"/>
      <c r="AE37" s="119"/>
      <c r="AF37" s="134"/>
      <c r="AG37" s="11"/>
      <c r="AH37" s="11"/>
      <c r="AI37" s="61" t="s">
        <v>13</v>
      </c>
      <c r="AJ37" s="60">
        <f>AJ36+1</f>
        <v>87</v>
      </c>
      <c r="AK37" s="11"/>
      <c r="AL37" s="11"/>
      <c r="AM37" s="11"/>
      <c r="AN37" s="60">
        <f>AN36+1</f>
        <v>92</v>
      </c>
      <c r="AO37" s="11"/>
      <c r="AP37" s="11"/>
      <c r="AQ37" s="11"/>
      <c r="AR37" s="60">
        <f>AR36+1</f>
        <v>97</v>
      </c>
      <c r="AS37" s="11"/>
      <c r="AT37" s="11"/>
      <c r="AU37" s="11"/>
      <c r="AV37" s="60">
        <f>AV36+1</f>
        <v>102</v>
      </c>
      <c r="AW37" s="11"/>
      <c r="AX37" s="11"/>
      <c r="AY37" s="11"/>
      <c r="AZ37" s="60">
        <f>AZ36+1</f>
        <v>107</v>
      </c>
      <c r="BA37" s="11"/>
      <c r="BB37" s="11"/>
      <c r="BC37" s="11"/>
      <c r="BD37" s="58"/>
      <c r="BE37" s="59"/>
      <c r="BF37" s="60"/>
      <c r="BT37" s="78" t="s">
        <v>106</v>
      </c>
    </row>
    <row r="38" spans="2:72" ht="15.75" customHeight="1" thickBot="1">
      <c r="B38" s="56"/>
      <c r="C38" s="144"/>
      <c r="D38" s="145"/>
      <c r="E38" s="145"/>
      <c r="F38" s="257">
        <v>5</v>
      </c>
      <c r="G38" s="257"/>
      <c r="H38" s="257"/>
      <c r="I38" s="115"/>
      <c r="J38" s="224"/>
      <c r="K38" s="225"/>
      <c r="L38" s="226"/>
      <c r="M38" s="115"/>
      <c r="N38" s="224"/>
      <c r="O38" s="225"/>
      <c r="P38" s="226"/>
      <c r="Q38" s="115"/>
      <c r="R38" s="224"/>
      <c r="S38" s="225"/>
      <c r="T38" s="226"/>
      <c r="U38" s="115"/>
      <c r="V38" s="224"/>
      <c r="W38" s="225"/>
      <c r="X38" s="226"/>
      <c r="Y38" s="115"/>
      <c r="Z38" s="224"/>
      <c r="AA38" s="225"/>
      <c r="AB38" s="226"/>
      <c r="AC38" s="115"/>
      <c r="AD38" s="265"/>
      <c r="AE38" s="266"/>
      <c r="AF38" s="267"/>
      <c r="AG38" s="11"/>
      <c r="AH38" s="11"/>
      <c r="AI38" s="61" t="s">
        <v>13</v>
      </c>
      <c r="AJ38" s="60">
        <f>AJ37+1</f>
        <v>88</v>
      </c>
      <c r="AK38" s="11"/>
      <c r="AL38" s="11"/>
      <c r="AM38" s="11"/>
      <c r="AN38" s="60">
        <f>AN37+1</f>
        <v>93</v>
      </c>
      <c r="AO38" s="11"/>
      <c r="AP38" s="11"/>
      <c r="AQ38" s="11"/>
      <c r="AR38" s="60">
        <f>AR37+1</f>
        <v>98</v>
      </c>
      <c r="AS38" s="11"/>
      <c r="AT38" s="11"/>
      <c r="AU38" s="11"/>
      <c r="AV38" s="60">
        <f>AV37+1</f>
        <v>103</v>
      </c>
      <c r="AW38" s="11"/>
      <c r="AX38" s="11"/>
      <c r="AY38" s="11"/>
      <c r="AZ38" s="60">
        <f>AZ37+1</f>
        <v>108</v>
      </c>
      <c r="BA38" s="11"/>
      <c r="BB38" s="11"/>
      <c r="BC38" s="11"/>
      <c r="BD38" s="58"/>
      <c r="BE38" s="59"/>
      <c r="BF38" s="60"/>
      <c r="BT38" s="78" t="s">
        <v>107</v>
      </c>
    </row>
    <row r="39" spans="2:58" ht="15.75" customHeight="1" thickBot="1">
      <c r="B39" s="56"/>
      <c r="C39" s="125">
        <f>IF(OR(BJ31="",BM28=BM24),"",IF(BJ31=1,"Falta 1 célula",IF(BM28&lt;BM24,"Ainda faltam "&amp;BJ31&amp;" células",IF(BM28&gt;BM24,"Número máximo de células ultrapassado! Apague "&amp;BM28-BM24&amp;" célula(s)"))))</f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1"/>
      <c r="AH39" s="11"/>
      <c r="AI39" s="61"/>
      <c r="AJ39" s="60"/>
      <c r="AK39" s="11"/>
      <c r="AL39" s="11"/>
      <c r="AM39" s="11"/>
      <c r="AN39" s="60"/>
      <c r="AO39" s="11"/>
      <c r="AP39" s="11"/>
      <c r="AQ39" s="11"/>
      <c r="AR39" s="60"/>
      <c r="AS39" s="11"/>
      <c r="AT39" s="11"/>
      <c r="AU39" s="11"/>
      <c r="AV39" s="60"/>
      <c r="AW39" s="11"/>
      <c r="AX39" s="11"/>
      <c r="AY39" s="11"/>
      <c r="AZ39" s="60"/>
      <c r="BA39" s="11"/>
      <c r="BB39" s="11"/>
      <c r="BC39" s="11"/>
      <c r="BD39" s="58"/>
      <c r="BE39" s="59"/>
      <c r="BF39" s="60"/>
    </row>
    <row r="40" spans="2:58" ht="15.75" customHeight="1">
      <c r="B40" s="56"/>
      <c r="C40" s="227" t="s">
        <v>127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9"/>
      <c r="AG40" s="11"/>
      <c r="AH40" s="11"/>
      <c r="AI40" s="61"/>
      <c r="AJ40" s="60"/>
      <c r="AK40" s="11"/>
      <c r="AL40" s="11"/>
      <c r="AM40" s="11"/>
      <c r="AN40" s="60"/>
      <c r="AO40" s="11"/>
      <c r="AP40" s="11"/>
      <c r="AQ40" s="11"/>
      <c r="AR40" s="60"/>
      <c r="AS40" s="11"/>
      <c r="AT40" s="11"/>
      <c r="AU40" s="11"/>
      <c r="AV40" s="60"/>
      <c r="AW40" s="11"/>
      <c r="AX40" s="11"/>
      <c r="AY40" s="11"/>
      <c r="AZ40" s="60"/>
      <c r="BA40" s="11"/>
      <c r="BB40" s="11"/>
      <c r="BC40" s="11"/>
      <c r="BD40" s="58"/>
      <c r="BE40" s="59"/>
      <c r="BF40" s="60"/>
    </row>
    <row r="41" spans="2:58" ht="15.75" customHeight="1">
      <c r="B41" s="56"/>
      <c r="C41" s="230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2"/>
      <c r="AG41" s="11"/>
      <c r="AH41" s="11"/>
      <c r="AI41" s="61"/>
      <c r="AJ41" s="60"/>
      <c r="AK41" s="11"/>
      <c r="AL41" s="11"/>
      <c r="AM41" s="11"/>
      <c r="AN41" s="60"/>
      <c r="AO41" s="11"/>
      <c r="AP41" s="11"/>
      <c r="AQ41" s="11"/>
      <c r="AR41" s="60"/>
      <c r="AS41" s="11"/>
      <c r="AT41" s="11"/>
      <c r="AU41" s="11"/>
      <c r="AV41" s="60"/>
      <c r="AW41" s="11"/>
      <c r="AX41" s="11"/>
      <c r="AY41" s="11"/>
      <c r="AZ41" s="60"/>
      <c r="BA41" s="11"/>
      <c r="BB41" s="11"/>
      <c r="BC41" s="11"/>
      <c r="BD41" s="58"/>
      <c r="BE41" s="59"/>
      <c r="BF41" s="60"/>
    </row>
    <row r="42" spans="2:58" ht="15.75" customHeight="1">
      <c r="B42" s="56"/>
      <c r="C42" s="268" t="s">
        <v>18</v>
      </c>
      <c r="D42" s="223"/>
      <c r="E42" s="221" t="s">
        <v>8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221" t="s">
        <v>17</v>
      </c>
      <c r="S42" s="222"/>
      <c r="T42" s="222"/>
      <c r="U42" s="222"/>
      <c r="V42" s="222"/>
      <c r="W42" s="222"/>
      <c r="X42" s="222"/>
      <c r="Y42" s="222"/>
      <c r="Z42" s="222"/>
      <c r="AA42" s="223"/>
      <c r="AB42" s="221" t="s">
        <v>1</v>
      </c>
      <c r="AC42" s="222"/>
      <c r="AD42" s="223"/>
      <c r="AE42" s="117" t="s">
        <v>7</v>
      </c>
      <c r="AF42" s="269"/>
      <c r="AG42" s="18"/>
      <c r="AH42" s="11"/>
      <c r="AI42" s="61" t="s">
        <v>13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58"/>
      <c r="BE42" s="59"/>
      <c r="BF42" s="2"/>
    </row>
    <row r="43" spans="2:58" ht="19.5" customHeight="1">
      <c r="B43" s="56"/>
      <c r="C43" s="146"/>
      <c r="D43" s="147"/>
      <c r="E43" s="170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47"/>
      <c r="R43" s="139"/>
      <c r="S43" s="140"/>
      <c r="T43" s="140"/>
      <c r="U43" s="140"/>
      <c r="V43" s="140"/>
      <c r="W43" s="140"/>
      <c r="X43" s="140"/>
      <c r="Y43" s="140"/>
      <c r="Z43" s="140"/>
      <c r="AA43" s="141"/>
      <c r="AB43" s="258"/>
      <c r="AC43" s="259"/>
      <c r="AD43" s="260"/>
      <c r="AE43" s="184"/>
      <c r="AF43" s="185"/>
      <c r="AG43" s="18"/>
      <c r="AH43" s="11"/>
      <c r="AI43" s="61" t="s">
        <v>13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58"/>
      <c r="BE43" s="59"/>
      <c r="BF43" s="2"/>
    </row>
    <row r="44" spans="2:58" ht="15.75" customHeight="1">
      <c r="B44" s="56"/>
      <c r="C44" s="146"/>
      <c r="D44" s="147"/>
      <c r="E44" s="170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47"/>
      <c r="R44" s="170"/>
      <c r="S44" s="171"/>
      <c r="T44" s="171"/>
      <c r="U44" s="171"/>
      <c r="V44" s="171"/>
      <c r="W44" s="171"/>
      <c r="X44" s="171"/>
      <c r="Y44" s="171"/>
      <c r="Z44" s="171"/>
      <c r="AA44" s="147"/>
      <c r="AB44" s="258"/>
      <c r="AC44" s="259"/>
      <c r="AD44" s="260"/>
      <c r="AE44" s="184"/>
      <c r="AF44" s="185"/>
      <c r="AG44" s="18"/>
      <c r="AH44" s="11"/>
      <c r="AI44" s="61" t="s">
        <v>13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58"/>
      <c r="BE44" s="59"/>
      <c r="BF44" s="60"/>
    </row>
    <row r="45" spans="2:58" ht="15.75" customHeight="1">
      <c r="B45" s="56"/>
      <c r="C45" s="146"/>
      <c r="D45" s="147"/>
      <c r="E45" s="170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47"/>
      <c r="R45" s="170"/>
      <c r="S45" s="171"/>
      <c r="T45" s="171"/>
      <c r="U45" s="171"/>
      <c r="V45" s="171"/>
      <c r="W45" s="171"/>
      <c r="X45" s="171"/>
      <c r="Y45" s="171"/>
      <c r="Z45" s="171"/>
      <c r="AA45" s="147"/>
      <c r="AB45" s="258"/>
      <c r="AC45" s="259"/>
      <c r="AD45" s="260"/>
      <c r="AE45" s="184"/>
      <c r="AF45" s="185"/>
      <c r="AG45" s="18"/>
      <c r="AH45" s="11"/>
      <c r="AI45" s="61" t="s">
        <v>13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58"/>
      <c r="BE45" s="59"/>
      <c r="BF45" s="60"/>
    </row>
    <row r="46" spans="2:58" ht="15.75" customHeight="1">
      <c r="B46" s="56"/>
      <c r="C46" s="146"/>
      <c r="D46" s="147"/>
      <c r="E46" s="170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47"/>
      <c r="R46" s="170"/>
      <c r="S46" s="171"/>
      <c r="T46" s="171"/>
      <c r="U46" s="171"/>
      <c r="V46" s="171"/>
      <c r="W46" s="171"/>
      <c r="X46" s="171"/>
      <c r="Y46" s="171"/>
      <c r="Z46" s="171"/>
      <c r="AA46" s="147"/>
      <c r="AB46" s="258"/>
      <c r="AC46" s="259"/>
      <c r="AD46" s="260"/>
      <c r="AE46" s="184"/>
      <c r="AF46" s="185"/>
      <c r="AG46" s="18"/>
      <c r="AH46" s="11"/>
      <c r="AI46" s="61" t="s">
        <v>13</v>
      </c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58"/>
      <c r="BE46" s="59"/>
      <c r="BF46" s="60"/>
    </row>
    <row r="47" spans="2:58" ht="15.75" customHeight="1">
      <c r="B47" s="56"/>
      <c r="C47" s="146"/>
      <c r="D47" s="147"/>
      <c r="E47" s="170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47"/>
      <c r="R47" s="170"/>
      <c r="S47" s="171"/>
      <c r="T47" s="171"/>
      <c r="U47" s="171"/>
      <c r="V47" s="171"/>
      <c r="W47" s="171"/>
      <c r="X47" s="171"/>
      <c r="Y47" s="171"/>
      <c r="Z47" s="171"/>
      <c r="AA47" s="147"/>
      <c r="AB47" s="258"/>
      <c r="AC47" s="259"/>
      <c r="AD47" s="260"/>
      <c r="AE47" s="184"/>
      <c r="AF47" s="185"/>
      <c r="AG47" s="18"/>
      <c r="AH47" s="11"/>
      <c r="AI47" s="6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58"/>
      <c r="BE47" s="59"/>
      <c r="BF47" s="60"/>
    </row>
    <row r="48" spans="2:58" ht="15.75" customHeight="1">
      <c r="B48" s="56"/>
      <c r="C48" s="146"/>
      <c r="D48" s="147"/>
      <c r="E48" s="170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47"/>
      <c r="R48" s="170"/>
      <c r="S48" s="171"/>
      <c r="T48" s="171"/>
      <c r="U48" s="171"/>
      <c r="V48" s="171"/>
      <c r="W48" s="171"/>
      <c r="X48" s="171"/>
      <c r="Y48" s="171"/>
      <c r="Z48" s="171"/>
      <c r="AA48" s="147"/>
      <c r="AB48" s="184"/>
      <c r="AC48" s="184"/>
      <c r="AD48" s="184"/>
      <c r="AE48" s="184"/>
      <c r="AF48" s="185"/>
      <c r="AG48" s="18"/>
      <c r="AH48" s="11"/>
      <c r="AI48" s="6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58"/>
      <c r="BE48" s="59"/>
      <c r="BF48" s="60"/>
    </row>
    <row r="49" spans="2:58" ht="15.75" customHeight="1">
      <c r="B49" s="56"/>
      <c r="C49" s="146"/>
      <c r="D49" s="147"/>
      <c r="E49" s="170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47"/>
      <c r="R49" s="170"/>
      <c r="S49" s="171"/>
      <c r="T49" s="171"/>
      <c r="U49" s="171"/>
      <c r="V49" s="171"/>
      <c r="W49" s="171"/>
      <c r="X49" s="171"/>
      <c r="Y49" s="171"/>
      <c r="Z49" s="171"/>
      <c r="AA49" s="147"/>
      <c r="AB49" s="184"/>
      <c r="AC49" s="184"/>
      <c r="AD49" s="184"/>
      <c r="AE49" s="184"/>
      <c r="AF49" s="185"/>
      <c r="AG49" s="11"/>
      <c r="AH49" s="11"/>
      <c r="AI49" s="61" t="s">
        <v>13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58"/>
      <c r="BE49" s="59"/>
      <c r="BF49" s="60"/>
    </row>
    <row r="50" spans="2:58" ht="15.75" customHeight="1">
      <c r="B50" s="56"/>
      <c r="C50" s="205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5"/>
      <c r="AG50" s="11"/>
      <c r="AH50" s="11"/>
      <c r="AI50" s="6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58"/>
      <c r="BE50" s="59"/>
      <c r="BF50" s="60"/>
    </row>
    <row r="51" spans="2:58" ht="15.75" customHeight="1" thickBot="1">
      <c r="B51" s="56"/>
      <c r="C51" s="219" t="s">
        <v>42</v>
      </c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42">
        <f>IF(AE43="","",SUM(AE43:AF50))</f>
      </c>
      <c r="AF51" s="243"/>
      <c r="AG51" s="11"/>
      <c r="AH51" s="11"/>
      <c r="AI51" s="6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58"/>
      <c r="BE51" s="59"/>
      <c r="BF51" s="60"/>
    </row>
    <row r="52" spans="2:74" s="79" customFormat="1" ht="15.75" customHeight="1" thickBot="1">
      <c r="B52" s="80"/>
      <c r="AI52" s="81"/>
      <c r="BD52" s="82"/>
      <c r="BE52" s="83"/>
      <c r="BF52" s="84"/>
      <c r="BT52" s="85"/>
      <c r="BU52" s="85"/>
      <c r="BV52" s="85"/>
    </row>
    <row r="53" spans="2:58" ht="15.75" customHeight="1">
      <c r="B53" s="9"/>
      <c r="C53" s="213" t="s">
        <v>128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5"/>
      <c r="AG53" s="11"/>
      <c r="AH53" s="11"/>
      <c r="AI53" s="6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8"/>
      <c r="BE53" s="59"/>
      <c r="BF53" s="60"/>
    </row>
    <row r="54" spans="2:58" ht="15.75" customHeight="1">
      <c r="B54" s="9"/>
      <c r="C54" s="216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8"/>
      <c r="AG54" s="11"/>
      <c r="AH54" s="11"/>
      <c r="AI54" s="6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8"/>
      <c r="BE54" s="59"/>
      <c r="BF54" s="60"/>
    </row>
    <row r="55" spans="2:58" ht="15.75" customHeight="1">
      <c r="B55" s="9"/>
      <c r="C55" s="203" t="s">
        <v>51</v>
      </c>
      <c r="D55" s="204"/>
      <c r="E55" s="204"/>
      <c r="F55" s="204"/>
      <c r="G55" s="204" t="s">
        <v>39</v>
      </c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9" t="s">
        <v>40</v>
      </c>
      <c r="AD55" s="210"/>
      <c r="AE55" s="210"/>
      <c r="AF55" s="211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10"/>
      <c r="BF55" s="60"/>
    </row>
    <row r="56" spans="2:58" ht="15.75" customHeight="1">
      <c r="B56" s="56"/>
      <c r="C56" s="203" t="s">
        <v>24</v>
      </c>
      <c r="D56" s="204"/>
      <c r="E56" s="204"/>
      <c r="F56" s="204"/>
      <c r="G56" s="193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5"/>
      <c r="AC56" s="256"/>
      <c r="AD56" s="256"/>
      <c r="AE56" s="256"/>
      <c r="AF56" s="244" t="s">
        <v>23</v>
      </c>
      <c r="AG56" s="11"/>
      <c r="AH56" s="11"/>
      <c r="AI56" s="6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58"/>
      <c r="BE56" s="59"/>
      <c r="BF56" s="60"/>
    </row>
    <row r="57" spans="2:58" ht="28.5" customHeight="1">
      <c r="B57" s="56"/>
      <c r="C57" s="203"/>
      <c r="D57" s="204"/>
      <c r="E57" s="204"/>
      <c r="F57" s="204"/>
      <c r="G57" s="196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8"/>
      <c r="AC57" s="256"/>
      <c r="AD57" s="256"/>
      <c r="AE57" s="256"/>
      <c r="AF57" s="245"/>
      <c r="AG57" s="11"/>
      <c r="AH57" s="11"/>
      <c r="AI57" s="6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58"/>
      <c r="BE57" s="59"/>
      <c r="BF57" s="60"/>
    </row>
    <row r="58" spans="2:68" ht="15.75" customHeight="1">
      <c r="B58" s="56"/>
      <c r="C58" s="201" t="s">
        <v>37</v>
      </c>
      <c r="D58" s="202"/>
      <c r="E58" s="202"/>
      <c r="F58" s="202"/>
      <c r="G58" s="193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5"/>
      <c r="AC58" s="256"/>
      <c r="AD58" s="256"/>
      <c r="AE58" s="256"/>
      <c r="AF58" s="244" t="s">
        <v>23</v>
      </c>
      <c r="AG58" s="11"/>
      <c r="AH58" s="11"/>
      <c r="AI58" s="6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58"/>
      <c r="BE58" s="59"/>
      <c r="BF58" s="60"/>
      <c r="BJ58" s="138"/>
      <c r="BK58" s="138"/>
      <c r="BL58" s="138"/>
      <c r="BM58" s="138"/>
      <c r="BN58" s="138"/>
      <c r="BO58" s="138"/>
      <c r="BP58" s="138"/>
    </row>
    <row r="59" spans="2:58" ht="31.5" customHeight="1">
      <c r="B59" s="56"/>
      <c r="C59" s="201"/>
      <c r="D59" s="202"/>
      <c r="E59" s="202"/>
      <c r="F59" s="202"/>
      <c r="G59" s="196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8"/>
      <c r="AC59" s="256"/>
      <c r="AD59" s="256"/>
      <c r="AE59" s="256"/>
      <c r="AF59" s="245"/>
      <c r="AG59" s="11"/>
      <c r="AH59" s="11"/>
      <c r="AI59" s="6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58"/>
      <c r="BE59" s="59"/>
      <c r="BF59" s="60"/>
    </row>
    <row r="60" spans="2:58" ht="15.75" customHeight="1">
      <c r="B60" s="56"/>
      <c r="C60" s="203" t="s">
        <v>25</v>
      </c>
      <c r="D60" s="204"/>
      <c r="E60" s="204"/>
      <c r="F60" s="204"/>
      <c r="G60" s="193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5"/>
      <c r="AC60" s="256"/>
      <c r="AD60" s="256"/>
      <c r="AE60" s="256"/>
      <c r="AF60" s="244" t="s">
        <v>23</v>
      </c>
      <c r="AG60" s="11"/>
      <c r="AH60" s="11"/>
      <c r="AI60" s="6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58"/>
      <c r="BE60" s="59"/>
      <c r="BF60" s="60"/>
    </row>
    <row r="61" spans="2:58" ht="38.25" customHeight="1">
      <c r="B61" s="56"/>
      <c r="C61" s="203"/>
      <c r="D61" s="204"/>
      <c r="E61" s="204"/>
      <c r="F61" s="204"/>
      <c r="G61" s="196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8"/>
      <c r="AC61" s="256"/>
      <c r="AD61" s="256"/>
      <c r="AE61" s="256"/>
      <c r="AF61" s="245"/>
      <c r="AG61" s="11"/>
      <c r="AH61" s="11"/>
      <c r="AI61" s="6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58"/>
      <c r="BE61" s="59"/>
      <c r="BF61" s="60"/>
    </row>
    <row r="62" spans="2:58" ht="15.75" customHeight="1">
      <c r="B62" s="56"/>
      <c r="C62" s="199" t="s">
        <v>58</v>
      </c>
      <c r="D62" s="200"/>
      <c r="E62" s="200"/>
      <c r="F62" s="200"/>
      <c r="G62" s="193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5"/>
      <c r="AC62" s="194"/>
      <c r="AD62" s="194"/>
      <c r="AE62" s="195"/>
      <c r="AF62" s="244" t="s">
        <v>23</v>
      </c>
      <c r="AG62" s="11"/>
      <c r="AH62" s="11"/>
      <c r="AI62" s="6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58"/>
      <c r="BE62" s="59"/>
      <c r="BF62" s="60"/>
    </row>
    <row r="63" spans="2:58" ht="25.5" customHeight="1">
      <c r="B63" s="56"/>
      <c r="C63" s="199"/>
      <c r="D63" s="200"/>
      <c r="E63" s="200"/>
      <c r="F63" s="200"/>
      <c r="G63" s="196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8"/>
      <c r="AC63" s="197"/>
      <c r="AD63" s="197"/>
      <c r="AE63" s="198"/>
      <c r="AF63" s="245"/>
      <c r="AG63" s="11"/>
      <c r="AH63" s="11"/>
      <c r="AI63" s="6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58"/>
      <c r="BE63" s="59"/>
      <c r="BF63" s="60"/>
    </row>
    <row r="64" spans="2:58" ht="15.75" customHeight="1">
      <c r="B64" s="56"/>
      <c r="C64" s="201" t="s">
        <v>38</v>
      </c>
      <c r="D64" s="202"/>
      <c r="E64" s="202"/>
      <c r="F64" s="202"/>
      <c r="G64" s="193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5"/>
      <c r="AC64" s="256"/>
      <c r="AD64" s="256"/>
      <c r="AE64" s="256"/>
      <c r="AF64" s="244" t="s">
        <v>23</v>
      </c>
      <c r="AG64" s="11"/>
      <c r="AH64" s="11"/>
      <c r="AI64" s="6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58"/>
      <c r="BE64" s="59"/>
      <c r="BF64" s="60"/>
    </row>
    <row r="65" spans="2:58" ht="22.5" customHeight="1">
      <c r="B65" s="56"/>
      <c r="C65" s="201"/>
      <c r="D65" s="202"/>
      <c r="E65" s="202"/>
      <c r="F65" s="202"/>
      <c r="G65" s="196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8"/>
      <c r="AC65" s="256"/>
      <c r="AD65" s="256"/>
      <c r="AE65" s="256"/>
      <c r="AF65" s="245"/>
      <c r="AG65" s="11"/>
      <c r="AH65" s="11"/>
      <c r="AI65" s="6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58"/>
      <c r="BE65" s="59"/>
      <c r="BF65" s="60"/>
    </row>
    <row r="66" spans="2:58" ht="15.75" customHeight="1">
      <c r="B66" s="56"/>
      <c r="C66" s="246" t="s">
        <v>41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8"/>
      <c r="AC66" s="252">
        <f>IF(AND(AC56="",AC58="",AC60="",AC62="",AC64=""),"",SUM(AC56:AE65))</f>
      </c>
      <c r="AD66" s="252"/>
      <c r="AE66" s="252"/>
      <c r="AF66" s="254" t="s">
        <v>23</v>
      </c>
      <c r="AG66" s="11"/>
      <c r="AH66" s="11"/>
      <c r="AI66" s="6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58"/>
      <c r="BE66" s="59"/>
      <c r="BF66" s="60"/>
    </row>
    <row r="67" spans="2:58" ht="15.75" customHeight="1" thickBot="1">
      <c r="B67" s="56"/>
      <c r="C67" s="249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1"/>
      <c r="AC67" s="253"/>
      <c r="AD67" s="253"/>
      <c r="AE67" s="253"/>
      <c r="AF67" s="255"/>
      <c r="AG67" s="11"/>
      <c r="AH67" s="11"/>
      <c r="AI67" s="6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58"/>
      <c r="BE67" s="59"/>
      <c r="BF67" s="60"/>
    </row>
    <row r="68" spans="2:58" ht="15.75" customHeight="1">
      <c r="B68" s="56"/>
      <c r="C68" s="111"/>
      <c r="D68" s="111"/>
      <c r="E68" s="111"/>
      <c r="F68" s="11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1"/>
      <c r="AH68" s="11"/>
      <c r="AI68" s="6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58"/>
      <c r="BE68" s="59"/>
      <c r="BF68" s="60"/>
    </row>
    <row r="69" spans="2:58" ht="15.75" customHeight="1">
      <c r="B69" s="5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235"/>
      <c r="R69" s="239"/>
      <c r="S69" s="239"/>
      <c r="T69" s="239"/>
      <c r="U69" s="239"/>
      <c r="V69" s="239"/>
      <c r="W69" s="239"/>
      <c r="X69" s="239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6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58"/>
      <c r="BE69" s="59"/>
      <c r="BF69" s="60"/>
    </row>
    <row r="70" spans="2:58" ht="15.75" customHeight="1">
      <c r="B70" s="56"/>
      <c r="C70" s="263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77"/>
      <c r="R70" s="240"/>
      <c r="S70" s="241"/>
      <c r="T70" s="241"/>
      <c r="U70" s="241"/>
      <c r="V70" s="241"/>
      <c r="W70" s="241"/>
      <c r="X70" s="11"/>
      <c r="Y70" s="235"/>
      <c r="Z70" s="236"/>
      <c r="AA70" s="236"/>
      <c r="AB70" s="236"/>
      <c r="AC70" s="236"/>
      <c r="AD70" s="236"/>
      <c r="AE70" s="236"/>
      <c r="AF70" s="236"/>
      <c r="AG70" s="11"/>
      <c r="AH70" s="11"/>
      <c r="AI70" s="6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58"/>
      <c r="BE70" s="59"/>
      <c r="BF70" s="60"/>
    </row>
    <row r="71" spans="2:58" ht="15.75" customHeight="1">
      <c r="B71" s="56"/>
      <c r="C71" s="233" t="s">
        <v>122</v>
      </c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60"/>
      <c r="R71" s="235"/>
      <c r="S71" s="236"/>
      <c r="T71" s="236"/>
      <c r="U71" s="236"/>
      <c r="V71" s="236"/>
      <c r="W71" s="236"/>
      <c r="X71" s="60"/>
      <c r="Y71" s="95"/>
      <c r="Z71" s="237" t="s">
        <v>63</v>
      </c>
      <c r="AA71" s="238"/>
      <c r="AB71" s="238"/>
      <c r="AC71" s="238"/>
      <c r="AD71" s="238"/>
      <c r="AE71" s="238"/>
      <c r="AF71" s="95"/>
      <c r="AG71" s="11"/>
      <c r="AH71" s="11"/>
      <c r="AI71" s="61" t="s">
        <v>13</v>
      </c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58"/>
      <c r="BE71" s="59"/>
      <c r="BF71" s="60"/>
    </row>
    <row r="72" spans="2:58" ht="15.75" customHeight="1" thickBot="1"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1" t="s">
        <v>13</v>
      </c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112"/>
      <c r="BE72" s="113"/>
      <c r="BF72" s="60"/>
    </row>
    <row r="73" ht="15.75" customHeight="1">
      <c r="AI73" s="52" t="s">
        <v>13</v>
      </c>
    </row>
    <row r="74" ht="15.75" customHeight="1">
      <c r="AI74" s="52" t="s">
        <v>13</v>
      </c>
    </row>
    <row r="75" ht="15.75" customHeight="1">
      <c r="AI75" s="52" t="s">
        <v>13</v>
      </c>
    </row>
    <row r="76" ht="15.75" customHeight="1">
      <c r="AI76" s="52" t="s">
        <v>13</v>
      </c>
    </row>
    <row r="77" ht="15.75" customHeight="1">
      <c r="AI77" s="52" t="s">
        <v>13</v>
      </c>
    </row>
    <row r="78" ht="15.75" customHeight="1">
      <c r="AI78" s="52" t="s">
        <v>13</v>
      </c>
    </row>
    <row r="79" ht="15.75" customHeight="1">
      <c r="AI79" s="52" t="s">
        <v>13</v>
      </c>
    </row>
    <row r="80" ht="15.75" customHeight="1">
      <c r="AI80" s="76" t="s">
        <v>13</v>
      </c>
    </row>
    <row r="81" ht="15.75" customHeight="1">
      <c r="AI81" s="76" t="s">
        <v>13</v>
      </c>
    </row>
    <row r="82" ht="15.75" customHeight="1">
      <c r="AI82" s="76" t="s">
        <v>13</v>
      </c>
    </row>
    <row r="83" ht="15.75" customHeight="1">
      <c r="AI83" s="76" t="s">
        <v>13</v>
      </c>
    </row>
    <row r="84" ht="15.75" customHeight="1">
      <c r="AI84" s="76" t="s">
        <v>13</v>
      </c>
    </row>
    <row r="85" ht="15.75" customHeight="1">
      <c r="AI85" s="76" t="s">
        <v>13</v>
      </c>
    </row>
    <row r="86" ht="15.75" customHeight="1">
      <c r="AI86" s="76" t="s">
        <v>13</v>
      </c>
    </row>
    <row r="87" ht="15.75" customHeight="1">
      <c r="AI87" s="76" t="s">
        <v>13</v>
      </c>
    </row>
    <row r="88" ht="15.75" customHeight="1">
      <c r="AI88" s="76" t="s">
        <v>13</v>
      </c>
    </row>
    <row r="89" ht="15.75" customHeight="1">
      <c r="AI89" s="76" t="s">
        <v>13</v>
      </c>
    </row>
    <row r="90" ht="15.75" customHeight="1">
      <c r="AI90" s="76" t="s">
        <v>13</v>
      </c>
    </row>
    <row r="91" ht="15.75" customHeight="1">
      <c r="AI91" s="76" t="s">
        <v>13</v>
      </c>
    </row>
    <row r="92" ht="15.75" customHeight="1">
      <c r="AI92" s="76" t="s">
        <v>13</v>
      </c>
    </row>
    <row r="93" ht="15.75" customHeight="1">
      <c r="AI93" s="76" t="s">
        <v>13</v>
      </c>
    </row>
    <row r="94" ht="15.75" customHeight="1">
      <c r="AI94" s="76" t="s">
        <v>13</v>
      </c>
    </row>
    <row r="95" ht="15.75" customHeight="1">
      <c r="AI95" s="76" t="s">
        <v>13</v>
      </c>
    </row>
    <row r="96" ht="15.75" customHeight="1">
      <c r="AI96" s="76" t="s">
        <v>13</v>
      </c>
    </row>
    <row r="97" ht="15.75" customHeight="1">
      <c r="AI97" s="76" t="s">
        <v>13</v>
      </c>
    </row>
    <row r="98" ht="15.75" customHeight="1">
      <c r="AI98" s="76" t="s">
        <v>13</v>
      </c>
    </row>
    <row r="99" ht="15.75" customHeight="1">
      <c r="AI99" s="76" t="s">
        <v>13</v>
      </c>
    </row>
    <row r="100" ht="15.75" customHeight="1">
      <c r="AI100" s="76" t="s">
        <v>13</v>
      </c>
    </row>
    <row r="101" ht="15.75" customHeight="1">
      <c r="AI101" s="76" t="s">
        <v>13</v>
      </c>
    </row>
    <row r="102" ht="15.75" customHeight="1">
      <c r="AI102" s="76" t="s">
        <v>13</v>
      </c>
    </row>
    <row r="103" ht="15.75" customHeight="1">
      <c r="AI103" s="76" t="s">
        <v>13</v>
      </c>
    </row>
    <row r="104" ht="15.75" customHeight="1">
      <c r="AI104" s="76" t="s">
        <v>13</v>
      </c>
    </row>
    <row r="105" ht="15.75" customHeight="1">
      <c r="AI105" s="76" t="s">
        <v>13</v>
      </c>
    </row>
    <row r="106" ht="15.75" customHeight="1">
      <c r="AI106" s="76" t="s">
        <v>13</v>
      </c>
    </row>
    <row r="107" ht="15.75" customHeight="1">
      <c r="AI107" s="76" t="s">
        <v>13</v>
      </c>
    </row>
    <row r="108" ht="15.75" customHeight="1">
      <c r="AI108" s="76" t="s">
        <v>13</v>
      </c>
    </row>
    <row r="109" ht="15.75" customHeight="1">
      <c r="AI109" s="76" t="s">
        <v>13</v>
      </c>
    </row>
    <row r="110" ht="15.75" customHeight="1">
      <c r="AI110" s="76" t="s">
        <v>13</v>
      </c>
    </row>
    <row r="111" ht="15.75" customHeight="1">
      <c r="AI111" s="76" t="s">
        <v>13</v>
      </c>
    </row>
    <row r="112" ht="15.75" customHeight="1">
      <c r="AI112" s="76" t="s">
        <v>13</v>
      </c>
    </row>
    <row r="113" ht="15.75" customHeight="1">
      <c r="AI113" s="76" t="s">
        <v>13</v>
      </c>
    </row>
    <row r="114" ht="15.75" customHeight="1">
      <c r="AI114" s="76" t="s">
        <v>13</v>
      </c>
    </row>
    <row r="115" ht="15.75" customHeight="1">
      <c r="AI115" s="76" t="s">
        <v>13</v>
      </c>
    </row>
    <row r="116" ht="15.75" customHeight="1">
      <c r="AI116" s="76" t="s">
        <v>13</v>
      </c>
    </row>
    <row r="117" ht="15.75" customHeight="1">
      <c r="AI117" s="76" t="s">
        <v>13</v>
      </c>
    </row>
    <row r="118" ht="15.75" customHeight="1">
      <c r="AI118" s="76" t="s">
        <v>13</v>
      </c>
    </row>
    <row r="119" ht="15.75" customHeight="1">
      <c r="AI119" s="76" t="s">
        <v>13</v>
      </c>
    </row>
    <row r="120" ht="15.75" customHeight="1">
      <c r="AI120" s="76" t="s">
        <v>13</v>
      </c>
    </row>
    <row r="121" ht="15.75" customHeight="1">
      <c r="AI121" s="76" t="s">
        <v>13</v>
      </c>
    </row>
    <row r="122" ht="15.75" customHeight="1">
      <c r="AI122" s="76" t="s">
        <v>13</v>
      </c>
    </row>
    <row r="123" ht="15.75" customHeight="1">
      <c r="AI123" s="76" t="s">
        <v>13</v>
      </c>
    </row>
  </sheetData>
  <sheetProtection/>
  <mergeCells count="272">
    <mergeCell ref="C47:D47"/>
    <mergeCell ref="Z36:AB36"/>
    <mergeCell ref="AC58:AE59"/>
    <mergeCell ref="AC60:AE61"/>
    <mergeCell ref="AC62:AE63"/>
    <mergeCell ref="AF60:AF61"/>
    <mergeCell ref="AF62:AF63"/>
    <mergeCell ref="AF58:AF59"/>
    <mergeCell ref="AC56:AE57"/>
    <mergeCell ref="E49:Q49"/>
    <mergeCell ref="C33:E33"/>
    <mergeCell ref="AE49:AF49"/>
    <mergeCell ref="E50:Q50"/>
    <mergeCell ref="R50:AA50"/>
    <mergeCell ref="AB50:AD50"/>
    <mergeCell ref="AE50:AF50"/>
    <mergeCell ref="R47:AA47"/>
    <mergeCell ref="AE48:AF48"/>
    <mergeCell ref="AB47:AD47"/>
    <mergeCell ref="Z37:AB37"/>
    <mergeCell ref="BJ58:BP58"/>
    <mergeCell ref="J36:L36"/>
    <mergeCell ref="J31:L31"/>
    <mergeCell ref="N36:P36"/>
    <mergeCell ref="AD31:AF31"/>
    <mergeCell ref="AD34:AF34"/>
    <mergeCell ref="AD35:AF35"/>
    <mergeCell ref="AD36:AF36"/>
    <mergeCell ref="C46:D46"/>
    <mergeCell ref="BJ30:BP30"/>
    <mergeCell ref="BJ31:BP31"/>
    <mergeCell ref="BJ34:BP34"/>
    <mergeCell ref="F33:H33"/>
    <mergeCell ref="F34:H34"/>
    <mergeCell ref="AC33:AF33"/>
    <mergeCell ref="R35:T35"/>
    <mergeCell ref="V34:X34"/>
    <mergeCell ref="J35:L35"/>
    <mergeCell ref="V36:X36"/>
    <mergeCell ref="R44:AA44"/>
    <mergeCell ref="AD37:AF37"/>
    <mergeCell ref="AB44:AD44"/>
    <mergeCell ref="B1:BE2"/>
    <mergeCell ref="C70:P70"/>
    <mergeCell ref="Y70:AF70"/>
    <mergeCell ref="AD38:AF38"/>
    <mergeCell ref="E42:Q42"/>
    <mergeCell ref="C42:D42"/>
    <mergeCell ref="V37:X37"/>
    <mergeCell ref="R42:AA42"/>
    <mergeCell ref="AE42:AF42"/>
    <mergeCell ref="AE43:AF43"/>
    <mergeCell ref="Z38:AB38"/>
    <mergeCell ref="F38:H38"/>
    <mergeCell ref="E47:Q47"/>
    <mergeCell ref="C39:AF39"/>
    <mergeCell ref="E44:Q44"/>
    <mergeCell ref="AB43:AD43"/>
    <mergeCell ref="AB46:AD46"/>
    <mergeCell ref="AB45:AD45"/>
    <mergeCell ref="E46:Q46"/>
    <mergeCell ref="C45:D45"/>
    <mergeCell ref="C64:F65"/>
    <mergeCell ref="AC64:AE65"/>
    <mergeCell ref="G64:AB65"/>
    <mergeCell ref="E43:Q43"/>
    <mergeCell ref="R45:AA45"/>
    <mergeCell ref="R48:AA48"/>
    <mergeCell ref="C48:D48"/>
    <mergeCell ref="E48:Q48"/>
    <mergeCell ref="AB48:AD48"/>
    <mergeCell ref="AE46:AF46"/>
    <mergeCell ref="AE44:AF44"/>
    <mergeCell ref="AE45:AF45"/>
    <mergeCell ref="C56:F57"/>
    <mergeCell ref="AF56:AF57"/>
    <mergeCell ref="C55:F55"/>
    <mergeCell ref="C49:D49"/>
    <mergeCell ref="C44:D44"/>
    <mergeCell ref="R49:AA49"/>
    <mergeCell ref="AB49:AD49"/>
    <mergeCell ref="AE47:AF47"/>
    <mergeCell ref="C71:P71"/>
    <mergeCell ref="R71:W71"/>
    <mergeCell ref="Z71:AE71"/>
    <mergeCell ref="Q69:X69"/>
    <mergeCell ref="R70:W70"/>
    <mergeCell ref="AE51:AF51"/>
    <mergeCell ref="AF64:AF65"/>
    <mergeCell ref="C66:AB67"/>
    <mergeCell ref="AC66:AE67"/>
    <mergeCell ref="AF66:AF67"/>
    <mergeCell ref="R30:T30"/>
    <mergeCell ref="Z30:AB30"/>
    <mergeCell ref="F37:H37"/>
    <mergeCell ref="R38:T38"/>
    <mergeCell ref="N37:P37"/>
    <mergeCell ref="R37:T37"/>
    <mergeCell ref="N38:P38"/>
    <mergeCell ref="J34:L34"/>
    <mergeCell ref="N34:P34"/>
    <mergeCell ref="R34:T34"/>
    <mergeCell ref="F35:H35"/>
    <mergeCell ref="F36:H36"/>
    <mergeCell ref="J38:L38"/>
    <mergeCell ref="N30:P30"/>
    <mergeCell ref="N35:P35"/>
    <mergeCell ref="J37:L37"/>
    <mergeCell ref="V27:X27"/>
    <mergeCell ref="V30:X30"/>
    <mergeCell ref="V28:X28"/>
    <mergeCell ref="AB42:AD42"/>
    <mergeCell ref="AD27:AF27"/>
    <mergeCell ref="V38:X38"/>
    <mergeCell ref="C40:AF41"/>
    <mergeCell ref="F28:H28"/>
    <mergeCell ref="I33:L33"/>
    <mergeCell ref="M33:P33"/>
    <mergeCell ref="J29:L29"/>
    <mergeCell ref="N27:P27"/>
    <mergeCell ref="R27:T27"/>
    <mergeCell ref="Z28:AB28"/>
    <mergeCell ref="J27:L27"/>
    <mergeCell ref="R29:T29"/>
    <mergeCell ref="Z29:AB29"/>
    <mergeCell ref="N29:P29"/>
    <mergeCell ref="Z27:AB27"/>
    <mergeCell ref="N28:P28"/>
    <mergeCell ref="Y25:AB25"/>
    <mergeCell ref="Z23:AB23"/>
    <mergeCell ref="V21:X21"/>
    <mergeCell ref="V26:X26"/>
    <mergeCell ref="Z21:AB21"/>
    <mergeCell ref="V22:X22"/>
    <mergeCell ref="Z22:AB22"/>
    <mergeCell ref="U25:X25"/>
    <mergeCell ref="Z26:AB26"/>
    <mergeCell ref="V23:X23"/>
    <mergeCell ref="I25:L25"/>
    <mergeCell ref="M25:P25"/>
    <mergeCell ref="C4:AF4"/>
    <mergeCell ref="G55:AB55"/>
    <mergeCell ref="AC55:AF55"/>
    <mergeCell ref="X13:AA13"/>
    <mergeCell ref="J13:M13"/>
    <mergeCell ref="C53:AF54"/>
    <mergeCell ref="C51:AD51"/>
    <mergeCell ref="AD20:AF20"/>
    <mergeCell ref="C50:D50"/>
    <mergeCell ref="C25:E25"/>
    <mergeCell ref="C26:E31"/>
    <mergeCell ref="V31:X31"/>
    <mergeCell ref="F31:H31"/>
    <mergeCell ref="F29:H29"/>
    <mergeCell ref="V29:X29"/>
    <mergeCell ref="F26:H26"/>
    <mergeCell ref="F27:H27"/>
    <mergeCell ref="J28:L28"/>
    <mergeCell ref="AD26:AF26"/>
    <mergeCell ref="E45:Q45"/>
    <mergeCell ref="G56:AB57"/>
    <mergeCell ref="G58:AB59"/>
    <mergeCell ref="C62:F63"/>
    <mergeCell ref="C58:F59"/>
    <mergeCell ref="C60:F61"/>
    <mergeCell ref="R46:AA46"/>
    <mergeCell ref="G60:AB61"/>
    <mergeCell ref="G62:AB63"/>
    <mergeCell ref="AC17:AF17"/>
    <mergeCell ref="Y17:AB17"/>
    <mergeCell ref="AD19:AF19"/>
    <mergeCell ref="R19:T19"/>
    <mergeCell ref="V19:X19"/>
    <mergeCell ref="Z19:AB19"/>
    <mergeCell ref="R28:T28"/>
    <mergeCell ref="AD21:AF21"/>
    <mergeCell ref="J22:L22"/>
    <mergeCell ref="J23:L23"/>
    <mergeCell ref="N23:P23"/>
    <mergeCell ref="R23:T23"/>
    <mergeCell ref="R22:T22"/>
    <mergeCell ref="AD28:AF28"/>
    <mergeCell ref="Q25:T25"/>
    <mergeCell ref="R26:T26"/>
    <mergeCell ref="AD18:AF18"/>
    <mergeCell ref="R20:T20"/>
    <mergeCell ref="Z18:AB18"/>
    <mergeCell ref="R18:T18"/>
    <mergeCell ref="V20:X20"/>
    <mergeCell ref="J26:L26"/>
    <mergeCell ref="N26:P26"/>
    <mergeCell ref="AD22:AF22"/>
    <mergeCell ref="AC25:AF25"/>
    <mergeCell ref="AD23:AF23"/>
    <mergeCell ref="R21:T21"/>
    <mergeCell ref="I17:L17"/>
    <mergeCell ref="J18:L18"/>
    <mergeCell ref="M17:P17"/>
    <mergeCell ref="Q17:T17"/>
    <mergeCell ref="Z20:AB20"/>
    <mergeCell ref="V18:X18"/>
    <mergeCell ref="J19:L19"/>
    <mergeCell ref="U17:X17"/>
    <mergeCell ref="N19:P19"/>
    <mergeCell ref="N20:P20"/>
    <mergeCell ref="F25:H25"/>
    <mergeCell ref="F22:H22"/>
    <mergeCell ref="C24:AF24"/>
    <mergeCell ref="F19:H19"/>
    <mergeCell ref="F20:H20"/>
    <mergeCell ref="C18:E23"/>
    <mergeCell ref="J20:L20"/>
    <mergeCell ref="AC13:AF13"/>
    <mergeCell ref="U7:Z7"/>
    <mergeCell ref="AA7:AF7"/>
    <mergeCell ref="C7:E7"/>
    <mergeCell ref="F7:T7"/>
    <mergeCell ref="F10:T10"/>
    <mergeCell ref="U10:Z10"/>
    <mergeCell ref="AA10:AF10"/>
    <mergeCell ref="U12:W12"/>
    <mergeCell ref="X12:AF12"/>
    <mergeCell ref="BJ22:BP23"/>
    <mergeCell ref="BJ25:BP25"/>
    <mergeCell ref="F11:M11"/>
    <mergeCell ref="C5:AF5"/>
    <mergeCell ref="C9:AF9"/>
    <mergeCell ref="C15:AF16"/>
    <mergeCell ref="N11:P11"/>
    <mergeCell ref="Q11:AF11"/>
    <mergeCell ref="K12:N12"/>
    <mergeCell ref="O12:T12"/>
    <mergeCell ref="Z34:AB34"/>
    <mergeCell ref="C43:D43"/>
    <mergeCell ref="T13:V13"/>
    <mergeCell ref="Z31:AB31"/>
    <mergeCell ref="U33:X33"/>
    <mergeCell ref="BJ3:BP3"/>
    <mergeCell ref="BJ8:BP9"/>
    <mergeCell ref="BJ11:BP11"/>
    <mergeCell ref="BJ13:BP14"/>
    <mergeCell ref="BJ17:BP18"/>
    <mergeCell ref="R31:T31"/>
    <mergeCell ref="V35:X35"/>
    <mergeCell ref="BJ27:BP27"/>
    <mergeCell ref="R43:AA43"/>
    <mergeCell ref="C34:E38"/>
    <mergeCell ref="AD30:AF30"/>
    <mergeCell ref="J30:L30"/>
    <mergeCell ref="F30:H30"/>
    <mergeCell ref="R36:T36"/>
    <mergeCell ref="Z35:AB35"/>
    <mergeCell ref="F17:H17"/>
    <mergeCell ref="Y33:AB33"/>
    <mergeCell ref="AD29:AF29"/>
    <mergeCell ref="F21:H21"/>
    <mergeCell ref="F23:H23"/>
    <mergeCell ref="J21:L21"/>
    <mergeCell ref="N21:P21"/>
    <mergeCell ref="N22:P22"/>
    <mergeCell ref="Q33:T33"/>
    <mergeCell ref="N31:P31"/>
    <mergeCell ref="F18:H18"/>
    <mergeCell ref="N18:P18"/>
    <mergeCell ref="O13:R13"/>
    <mergeCell ref="C10:E10"/>
    <mergeCell ref="C14:AF14"/>
    <mergeCell ref="C11:E11"/>
    <mergeCell ref="C12:E12"/>
    <mergeCell ref="F12:J12"/>
    <mergeCell ref="C17:E17"/>
    <mergeCell ref="C13:H13"/>
  </mergeCells>
  <dataValidations count="2">
    <dataValidation type="list" allowBlank="1" showInputMessage="1" showErrorMessage="1" promptTitle="Busque um campus na lista" errorTitle="Busque um campus na lista" error="Clique na aba de menu suspenso que aparece no final da célula e selecione o campus desejado." sqref="F7:T7">
      <formula1>$BT$1:$BT$38</formula1>
    </dataValidation>
    <dataValidation type="list" allowBlank="1" showInputMessage="1" showErrorMessage="1" sqref="I13 N13 S13 W13 AB13 I18:I23 AC34:AC38 M18:M23 Q18:Q23 U18:U23 AC18:AC23 I26:I31 M26:M31 Q26:Q31 U26:U31 Y26:Y31 AC26:AC31 I34:I38 M34:M38 Q34:Q38 U34:U38 Y34:Y38 Y18:Y23">
      <formula1>$BU$2:$BU$3</formula1>
    </dataValidation>
  </dataValidations>
  <printOptions horizontalCentered="1" verticalCentered="1"/>
  <pageMargins left="0.3937007874015748" right="0.5118110236220472" top="0.1968503937007874" bottom="0.1968503937007874" header="0.5118110236220472" footer="0.5118110236220472"/>
  <pageSetup fitToHeight="1" fitToWidth="1" horizontalDpi="300" verticalDpi="300" orientation="portrait" paperSize="9" scale="60" r:id="rId2"/>
  <ignoredErrors>
    <ignoredError sqref="BV6:BV11 BU15 BU19 BU22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121"/>
  <sheetViews>
    <sheetView showGridLines="0" zoomScalePageLayoutView="0" workbookViewId="0" topLeftCell="A1">
      <selection activeCell="R72" sqref="R72:W72"/>
    </sheetView>
  </sheetViews>
  <sheetFormatPr defaultColWidth="3.00390625" defaultRowHeight="15.75" customHeight="1"/>
  <cols>
    <col min="1" max="2" width="3.00390625" style="52" customWidth="1"/>
    <col min="3" max="3" width="4.57421875" style="52" customWidth="1"/>
    <col min="4" max="4" width="3.421875" style="52" customWidth="1"/>
    <col min="5" max="8" width="3.00390625" style="52" customWidth="1"/>
    <col min="9" max="9" width="3.7109375" style="52" customWidth="1"/>
    <col min="10" max="13" width="3.00390625" style="52" customWidth="1"/>
    <col min="14" max="14" width="3.7109375" style="52" customWidth="1"/>
    <col min="15" max="17" width="3.00390625" style="52" customWidth="1"/>
    <col min="18" max="18" width="4.28125" style="52" customWidth="1"/>
    <col min="19" max="19" width="3.7109375" style="52" customWidth="1"/>
    <col min="20" max="22" width="3.00390625" style="52" customWidth="1"/>
    <col min="23" max="23" width="3.7109375" style="52" customWidth="1"/>
    <col min="24" max="27" width="3.00390625" style="52" customWidth="1"/>
    <col min="28" max="28" width="3.7109375" style="52" customWidth="1"/>
    <col min="29" max="31" width="3.00390625" style="52" customWidth="1"/>
    <col min="32" max="32" width="3.421875" style="52" customWidth="1"/>
    <col min="33" max="56" width="3.00390625" style="52" hidden="1" customWidth="1"/>
    <col min="57" max="61" width="3.00390625" style="52" customWidth="1"/>
    <col min="62" max="68" width="8.8515625" style="52" customWidth="1"/>
    <col min="69" max="71" width="3.00390625" style="52" customWidth="1"/>
    <col min="72" max="72" width="36.8515625" style="19" hidden="1" customWidth="1"/>
    <col min="73" max="73" width="11.00390625" style="19" hidden="1" customWidth="1"/>
    <col min="74" max="74" width="6.421875" style="19" hidden="1" customWidth="1"/>
    <col min="75" max="16384" width="3.00390625" style="52" customWidth="1"/>
  </cols>
  <sheetData>
    <row r="1" spans="2:57" ht="15.75" customHeight="1">
      <c r="B1" s="261" t="s">
        <v>45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</row>
    <row r="2" spans="2:72" ht="15.75" customHeight="1" thickBot="1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T2" s="20" t="s">
        <v>71</v>
      </c>
    </row>
    <row r="3" spans="2:73" ht="15.75" customHeight="1" thickBot="1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5"/>
      <c r="BJ3" s="150" t="s">
        <v>116</v>
      </c>
      <c r="BK3" s="150"/>
      <c r="BL3" s="150"/>
      <c r="BM3" s="150"/>
      <c r="BN3" s="150"/>
      <c r="BO3" s="150"/>
      <c r="BP3" s="150"/>
      <c r="BT3" s="20" t="s">
        <v>72</v>
      </c>
      <c r="BU3" s="24" t="s">
        <v>114</v>
      </c>
    </row>
    <row r="4" spans="2:73" ht="15.75" customHeight="1">
      <c r="B4" s="56"/>
      <c r="C4" s="206" t="s">
        <v>31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8"/>
      <c r="AG4" s="18"/>
      <c r="AH4" s="57" t="s">
        <v>15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58"/>
      <c r="BE4" s="59"/>
      <c r="BF4" s="60"/>
      <c r="BT4" s="20" t="s">
        <v>73</v>
      </c>
      <c r="BU4" s="24"/>
    </row>
    <row r="5" spans="2:73" ht="15.75" customHeight="1" thickBot="1">
      <c r="B5" s="56"/>
      <c r="C5" s="155" t="s">
        <v>69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7"/>
      <c r="AG5" s="18"/>
      <c r="AH5" s="57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58"/>
      <c r="BE5" s="59"/>
      <c r="BF5" s="60"/>
      <c r="BJ5" s="272" t="s">
        <v>123</v>
      </c>
      <c r="BK5" s="272"/>
      <c r="BL5" s="272"/>
      <c r="BM5" s="272"/>
      <c r="BN5" s="272"/>
      <c r="BO5" s="272"/>
      <c r="BP5" s="272"/>
      <c r="BT5" s="20" t="s">
        <v>74</v>
      </c>
      <c r="BU5" s="19" t="s">
        <v>115</v>
      </c>
    </row>
    <row r="6" spans="2:74" ht="15.75" customHeight="1" thickBot="1">
      <c r="B6" s="5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18"/>
      <c r="AH6" s="57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8"/>
      <c r="BE6" s="59"/>
      <c r="BF6" s="60"/>
      <c r="BJ6" s="272"/>
      <c r="BK6" s="272"/>
      <c r="BL6" s="272"/>
      <c r="BM6" s="272"/>
      <c r="BN6" s="272"/>
      <c r="BO6" s="272"/>
      <c r="BP6" s="272"/>
      <c r="BT6" s="20" t="s">
        <v>75</v>
      </c>
      <c r="BU6" s="24">
        <v>1</v>
      </c>
      <c r="BV6" s="19">
        <f>IF(I13="","",1)</f>
      </c>
    </row>
    <row r="7" spans="2:74" ht="15.75" customHeight="1" thickBot="1">
      <c r="B7" s="56"/>
      <c r="C7" s="332" t="s">
        <v>34</v>
      </c>
      <c r="D7" s="333"/>
      <c r="E7" s="333"/>
      <c r="F7" s="334">
        <f>IF(FPA!F7="","",FPA!F7)</f>
      </c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178" t="s">
        <v>35</v>
      </c>
      <c r="V7" s="178"/>
      <c r="W7" s="178"/>
      <c r="X7" s="178"/>
      <c r="Y7" s="178"/>
      <c r="Z7" s="178"/>
      <c r="AA7" s="334">
        <f>IF(FPA!AA7="","",FPA!AA7)</f>
      </c>
      <c r="AB7" s="334"/>
      <c r="AC7" s="334"/>
      <c r="AD7" s="334"/>
      <c r="AE7" s="334"/>
      <c r="AF7" s="335"/>
      <c r="AG7" s="18"/>
      <c r="AH7" s="57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8"/>
      <c r="BE7" s="59"/>
      <c r="BF7" s="60"/>
      <c r="BT7" s="20" t="s">
        <v>76</v>
      </c>
      <c r="BU7" s="24">
        <v>2</v>
      </c>
      <c r="BV7" s="19">
        <f>IF(N13="","",1)</f>
      </c>
    </row>
    <row r="8" spans="2:74" ht="15.75" customHeight="1" thickBot="1">
      <c r="B8" s="56"/>
      <c r="C8" s="103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V8" s="105"/>
      <c r="W8" s="105"/>
      <c r="X8" s="105"/>
      <c r="Y8" s="105"/>
      <c r="Z8" s="105"/>
      <c r="AA8" s="107"/>
      <c r="AB8" s="107"/>
      <c r="AC8" s="107"/>
      <c r="AD8" s="107"/>
      <c r="AE8" s="107"/>
      <c r="AF8" s="107"/>
      <c r="AG8" s="18"/>
      <c r="AH8" s="57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8"/>
      <c r="BE8" s="59"/>
      <c r="BF8" s="60"/>
      <c r="BJ8" s="271">
        <f>IF(FPA!BJ8="","","Duração da aula no campus em minutos (planilha FPA):")</f>
      </c>
      <c r="BK8" s="271"/>
      <c r="BL8" s="271"/>
      <c r="BM8" s="271"/>
      <c r="BN8" s="271"/>
      <c r="BO8" s="271"/>
      <c r="BP8" s="271"/>
      <c r="BT8" s="20" t="s">
        <v>77</v>
      </c>
      <c r="BU8" s="24">
        <v>3</v>
      </c>
      <c r="BV8" s="19">
        <f>IF(S13="","",1)</f>
      </c>
    </row>
    <row r="9" spans="2:74" ht="15.75" customHeight="1">
      <c r="B9" s="56"/>
      <c r="C9" s="336" t="s">
        <v>57</v>
      </c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8"/>
      <c r="AG9" s="18"/>
      <c r="AH9" s="57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8"/>
      <c r="BE9" s="59"/>
      <c r="BF9" s="60"/>
      <c r="BM9" s="108">
        <f>IF(BJ8="","",FPA!BU15)</f>
      </c>
      <c r="BT9" s="20" t="s">
        <v>78</v>
      </c>
      <c r="BU9" s="24">
        <v>4</v>
      </c>
      <c r="BV9" s="19">
        <f>IF(W13="","",1)</f>
      </c>
    </row>
    <row r="10" spans="2:74" ht="15.75" customHeight="1">
      <c r="B10" s="56"/>
      <c r="C10" s="122" t="s">
        <v>32</v>
      </c>
      <c r="D10" s="123"/>
      <c r="E10" s="124"/>
      <c r="F10" s="339">
        <f>IF(FPA!F10="","",FPA!F10)</f>
      </c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1"/>
      <c r="U10" s="183" t="s">
        <v>33</v>
      </c>
      <c r="V10" s="183"/>
      <c r="W10" s="183"/>
      <c r="X10" s="183"/>
      <c r="Y10" s="183"/>
      <c r="Z10" s="183"/>
      <c r="AA10" s="342">
        <f>IF(FPA!AA10="","",FPA!AA10)</f>
      </c>
      <c r="AB10" s="342"/>
      <c r="AC10" s="342"/>
      <c r="AD10" s="342"/>
      <c r="AE10" s="342"/>
      <c r="AF10" s="343"/>
      <c r="AG10" s="18"/>
      <c r="AH10" s="57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8"/>
      <c r="BE10" s="59"/>
      <c r="BF10" s="60"/>
      <c r="BT10" s="20" t="s">
        <v>79</v>
      </c>
      <c r="BU10" s="24">
        <v>5</v>
      </c>
      <c r="BV10" s="19">
        <f>IF(AB13="","",1)</f>
      </c>
    </row>
    <row r="11" spans="2:72" ht="15.75" customHeight="1">
      <c r="B11" s="56"/>
      <c r="C11" s="122" t="s">
        <v>22</v>
      </c>
      <c r="D11" s="123"/>
      <c r="E11" s="123"/>
      <c r="F11" s="327">
        <f>IF(FPA!F11="","",FPA!F11)</f>
      </c>
      <c r="G11" s="328"/>
      <c r="H11" s="328"/>
      <c r="I11" s="328"/>
      <c r="J11" s="328"/>
      <c r="K11" s="328"/>
      <c r="L11" s="328"/>
      <c r="M11" s="329"/>
      <c r="N11" s="167" t="s">
        <v>14</v>
      </c>
      <c r="O11" s="168"/>
      <c r="P11" s="169"/>
      <c r="Q11" s="170" t="s">
        <v>129</v>
      </c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G11" s="57" t="s">
        <v>16</v>
      </c>
      <c r="AH11" s="57" t="s">
        <v>21</v>
      </c>
      <c r="AI11" s="61" t="s">
        <v>19</v>
      </c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58"/>
      <c r="BE11" s="59"/>
      <c r="BF11" s="60"/>
      <c r="BJ11" s="273">
        <f>IF(BJ8="","","Pelas informações do quadro auxiliar da planilha FPA, o docente deverá preencher o seguinte número de células no horário consolidado")</f>
      </c>
      <c r="BK11" s="273"/>
      <c r="BL11" s="273"/>
      <c r="BM11" s="273"/>
      <c r="BN11" s="273"/>
      <c r="BO11" s="273"/>
      <c r="BP11" s="273"/>
      <c r="BT11" s="20" t="s">
        <v>80</v>
      </c>
    </row>
    <row r="12" spans="2:72" ht="15.75" customHeight="1">
      <c r="B12" s="56"/>
      <c r="C12" s="122" t="s">
        <v>5</v>
      </c>
      <c r="D12" s="123"/>
      <c r="E12" s="123"/>
      <c r="F12" s="323">
        <f>IF(FPA!F12="","",FPA!F12)</f>
      </c>
      <c r="G12" s="323"/>
      <c r="H12" s="323"/>
      <c r="I12" s="323"/>
      <c r="J12" s="323"/>
      <c r="K12" s="173" t="s">
        <v>11</v>
      </c>
      <c r="L12" s="174"/>
      <c r="M12" s="174"/>
      <c r="N12" s="174"/>
      <c r="O12" s="330">
        <f>IF(FPA!O12="","",FPA!O12)</f>
      </c>
      <c r="P12" s="330"/>
      <c r="Q12" s="330"/>
      <c r="R12" s="330"/>
      <c r="S12" s="330"/>
      <c r="T12" s="330"/>
      <c r="U12" s="173" t="s">
        <v>108</v>
      </c>
      <c r="V12" s="174"/>
      <c r="W12" s="174"/>
      <c r="X12" s="324">
        <f>IF(FPA!X12="","",FPA!X12)</f>
      </c>
      <c r="Y12" s="325"/>
      <c r="Z12" s="325"/>
      <c r="AA12" s="325"/>
      <c r="AB12" s="325"/>
      <c r="AC12" s="325"/>
      <c r="AD12" s="325"/>
      <c r="AE12" s="325"/>
      <c r="AF12" s="326"/>
      <c r="AG12" s="62" t="s">
        <v>12</v>
      </c>
      <c r="AH12" s="11"/>
      <c r="AI12" s="61" t="s">
        <v>13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58"/>
      <c r="BE12" s="59"/>
      <c r="BF12" s="60"/>
      <c r="BJ12" s="273"/>
      <c r="BK12" s="273"/>
      <c r="BL12" s="273"/>
      <c r="BM12" s="273"/>
      <c r="BN12" s="273"/>
      <c r="BO12" s="273"/>
      <c r="BP12" s="273"/>
      <c r="BT12" s="20" t="s">
        <v>81</v>
      </c>
    </row>
    <row r="13" spans="2:72" ht="15.75" customHeight="1" thickBot="1">
      <c r="B13" s="56"/>
      <c r="C13" s="129" t="s">
        <v>2</v>
      </c>
      <c r="D13" s="130"/>
      <c r="E13" s="130"/>
      <c r="F13" s="130"/>
      <c r="G13" s="130"/>
      <c r="H13" s="131"/>
      <c r="I13" s="114">
        <f>IF(FPA!I13="","",FPA!I13)</f>
      </c>
      <c r="J13" s="120" t="s">
        <v>109</v>
      </c>
      <c r="K13" s="121"/>
      <c r="L13" s="121"/>
      <c r="M13" s="212"/>
      <c r="N13" s="114">
        <f>IF(FPA!N13="","",FPA!N13)</f>
      </c>
      <c r="O13" s="120" t="s">
        <v>110</v>
      </c>
      <c r="P13" s="121"/>
      <c r="Q13" s="121"/>
      <c r="R13" s="121"/>
      <c r="S13" s="114">
        <f>IF(FPA!S13="","",FPA!S13)</f>
      </c>
      <c r="T13" s="148" t="s">
        <v>111</v>
      </c>
      <c r="U13" s="149"/>
      <c r="V13" s="149"/>
      <c r="W13" s="114">
        <f>IF(FPA!W13="","",FPA!W13)</f>
      </c>
      <c r="X13" s="121" t="s">
        <v>112</v>
      </c>
      <c r="Y13" s="121"/>
      <c r="Z13" s="121"/>
      <c r="AA13" s="212"/>
      <c r="AB13" s="114">
        <f>IF(FPA!AB13="","",FPA!AB13)</f>
      </c>
      <c r="AC13" s="130" t="s">
        <v>113</v>
      </c>
      <c r="AD13" s="130"/>
      <c r="AE13" s="130"/>
      <c r="AF13" s="177"/>
      <c r="AG13" s="62" t="s">
        <v>10</v>
      </c>
      <c r="AH13" s="11"/>
      <c r="AI13" s="61" t="s">
        <v>13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58"/>
      <c r="BE13" s="59"/>
      <c r="BF13" s="60"/>
      <c r="BM13" s="108">
        <f>IF(FPA!BM19="",FPA!BM10,FPA!BM19)</f>
      </c>
      <c r="BT13" s="20" t="s">
        <v>82</v>
      </c>
    </row>
    <row r="14" spans="2:72" ht="15.75" customHeight="1" thickBot="1">
      <c r="B14" s="56"/>
      <c r="C14" s="125">
        <f>IF(AND(BV9=1,BV10=1),"O docente não pode ser substituto e temporário ao mesmo tempo",IF(AND(BV6=1,BV7=1),"O docente não pode ser 20h e 40h ao mesmo tempo",IF(AND(BV7=1,BV8=1),"O docente RDE já possui regime de 40h. Não precisa marcar o 40h se ele for RDE",IF(OR(BV9=1,BV10=1)*AND(BV8=1),"O docente substituto ou temporário não pode ser RDE",IF(AND(BV6=1,BV8=1),"O docente RDE tem regime de 40h, então não pode ser 20h","")))))</f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1"/>
      <c r="AH14" s="11"/>
      <c r="AI14" s="61" t="s">
        <v>13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58"/>
      <c r="BE14" s="59"/>
      <c r="BF14" s="60"/>
      <c r="BT14" s="20" t="s">
        <v>83</v>
      </c>
    </row>
    <row r="15" spans="2:72" ht="15.75" customHeight="1">
      <c r="B15" s="56"/>
      <c r="C15" s="161" t="s">
        <v>54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3"/>
      <c r="AG15" s="11"/>
      <c r="AH15" s="11"/>
      <c r="AI15" s="6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58"/>
      <c r="BE15" s="59"/>
      <c r="BF15" s="60"/>
      <c r="BJ15" s="138">
        <f>IF(BM13="","",IF(BM13=0,"","Células preenchidas até o momento:"))</f>
      </c>
      <c r="BK15" s="138"/>
      <c r="BL15" s="138"/>
      <c r="BM15" s="138"/>
      <c r="BN15" s="138"/>
      <c r="BO15" s="138"/>
      <c r="BP15" s="138"/>
      <c r="BT15" s="20" t="s">
        <v>84</v>
      </c>
    </row>
    <row r="16" spans="2:72" ht="15.75" customHeight="1">
      <c r="B16" s="56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6"/>
      <c r="AG16" s="11"/>
      <c r="AH16" s="11"/>
      <c r="AI16" s="6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58"/>
      <c r="BE16" s="59"/>
      <c r="BF16" s="60"/>
      <c r="BJ16" s="92"/>
      <c r="BK16" s="92"/>
      <c r="BL16" s="92"/>
      <c r="BM16" s="93">
        <f>IF(BM13="","",IF(BM13=0,"",COUNTA(I18:AF23,I26:AF31,I34:AF38)))</f>
      </c>
      <c r="BN16" s="92"/>
      <c r="BO16" s="92"/>
      <c r="BP16" s="92"/>
      <c r="BT16" s="20" t="s">
        <v>85</v>
      </c>
    </row>
    <row r="17" spans="2:72" ht="15.75" customHeight="1">
      <c r="B17" s="56"/>
      <c r="C17" s="128" t="s">
        <v>27</v>
      </c>
      <c r="D17" s="117"/>
      <c r="E17" s="117"/>
      <c r="F17" s="132" t="s">
        <v>26</v>
      </c>
      <c r="G17" s="132"/>
      <c r="H17" s="132"/>
      <c r="I17" s="117" t="s">
        <v>20</v>
      </c>
      <c r="J17" s="133"/>
      <c r="K17" s="133"/>
      <c r="L17" s="133"/>
      <c r="M17" s="117" t="s">
        <v>0</v>
      </c>
      <c r="N17" s="133"/>
      <c r="O17" s="133"/>
      <c r="P17" s="133"/>
      <c r="Q17" s="117" t="s">
        <v>3</v>
      </c>
      <c r="R17" s="133"/>
      <c r="S17" s="133"/>
      <c r="T17" s="133"/>
      <c r="U17" s="117" t="s">
        <v>9</v>
      </c>
      <c r="V17" s="133"/>
      <c r="W17" s="133"/>
      <c r="X17" s="133"/>
      <c r="Y17" s="117" t="s">
        <v>6</v>
      </c>
      <c r="Z17" s="133"/>
      <c r="AA17" s="133"/>
      <c r="AB17" s="133"/>
      <c r="AC17" s="117" t="s">
        <v>4</v>
      </c>
      <c r="AD17" s="133"/>
      <c r="AE17" s="133"/>
      <c r="AF17" s="192"/>
      <c r="AG17" s="18"/>
      <c r="AH17" s="11"/>
      <c r="AI17" s="61" t="s">
        <v>13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58"/>
      <c r="BE17" s="59"/>
      <c r="BF17" s="60"/>
      <c r="BJ17" s="92"/>
      <c r="BK17" s="92"/>
      <c r="BL17" s="92"/>
      <c r="BM17" s="92"/>
      <c r="BN17" s="92"/>
      <c r="BO17" s="92"/>
      <c r="BP17" s="92"/>
      <c r="BT17" s="20" t="s">
        <v>86</v>
      </c>
    </row>
    <row r="18" spans="2:72" ht="15.75" customHeight="1">
      <c r="B18" s="56"/>
      <c r="C18" s="142" t="s">
        <v>28</v>
      </c>
      <c r="D18" s="143"/>
      <c r="E18" s="143"/>
      <c r="F18" s="117">
        <v>1</v>
      </c>
      <c r="G18" s="117"/>
      <c r="H18" s="117"/>
      <c r="I18" s="170"/>
      <c r="J18" s="171"/>
      <c r="K18" s="171"/>
      <c r="L18" s="147"/>
      <c r="M18" s="170"/>
      <c r="N18" s="171"/>
      <c r="O18" s="171"/>
      <c r="P18" s="147"/>
      <c r="Q18" s="170"/>
      <c r="R18" s="171"/>
      <c r="S18" s="171"/>
      <c r="T18" s="147"/>
      <c r="U18" s="170"/>
      <c r="V18" s="171"/>
      <c r="W18" s="171"/>
      <c r="X18" s="147"/>
      <c r="Y18" s="170"/>
      <c r="Z18" s="171"/>
      <c r="AA18" s="171"/>
      <c r="AB18" s="147"/>
      <c r="AC18" s="170"/>
      <c r="AD18" s="171"/>
      <c r="AE18" s="171"/>
      <c r="AF18" s="172"/>
      <c r="AG18" s="18"/>
      <c r="AH18" s="11"/>
      <c r="AI18" s="61" t="s">
        <v>13</v>
      </c>
      <c r="AJ18" s="60">
        <f>12</f>
        <v>12</v>
      </c>
      <c r="AK18" s="11"/>
      <c r="AL18" s="11"/>
      <c r="AM18" s="11"/>
      <c r="AN18" s="60">
        <f>AJ23+1</f>
        <v>18</v>
      </c>
      <c r="AO18" s="11"/>
      <c r="AP18" s="11"/>
      <c r="AQ18" s="11"/>
      <c r="AR18" s="60">
        <f>AN23+1</f>
        <v>24</v>
      </c>
      <c r="AS18" s="11"/>
      <c r="AT18" s="11"/>
      <c r="AU18" s="11"/>
      <c r="AV18" s="60">
        <f>AR23+1</f>
        <v>30</v>
      </c>
      <c r="AW18" s="11"/>
      <c r="AX18" s="11"/>
      <c r="AY18" s="11"/>
      <c r="AZ18" s="60">
        <f>AV23+1</f>
        <v>36</v>
      </c>
      <c r="BA18" s="11"/>
      <c r="BB18" s="11"/>
      <c r="BC18" s="11"/>
      <c r="BD18" s="63">
        <f>AZ23+1</f>
        <v>42</v>
      </c>
      <c r="BE18" s="64"/>
      <c r="BF18" s="60"/>
      <c r="BJ18" s="138">
        <f>IF(BM13="","",IF(BM13=0,"","Células que faltam"))</f>
      </c>
      <c r="BK18" s="138"/>
      <c r="BL18" s="138"/>
      <c r="BM18" s="138"/>
      <c r="BN18" s="138"/>
      <c r="BO18" s="138"/>
      <c r="BP18" s="138"/>
      <c r="BT18" s="20" t="s">
        <v>87</v>
      </c>
    </row>
    <row r="19" spans="2:72" ht="15.75" customHeight="1">
      <c r="B19" s="56"/>
      <c r="C19" s="142"/>
      <c r="D19" s="143"/>
      <c r="E19" s="143"/>
      <c r="F19" s="117">
        <v>2</v>
      </c>
      <c r="G19" s="117"/>
      <c r="H19" s="117"/>
      <c r="I19" s="170"/>
      <c r="J19" s="171"/>
      <c r="K19" s="171"/>
      <c r="L19" s="147"/>
      <c r="M19" s="170"/>
      <c r="N19" s="171"/>
      <c r="O19" s="171"/>
      <c r="P19" s="147"/>
      <c r="Q19" s="170"/>
      <c r="R19" s="171"/>
      <c r="S19" s="171"/>
      <c r="T19" s="147"/>
      <c r="U19" s="170"/>
      <c r="V19" s="171"/>
      <c r="W19" s="171"/>
      <c r="X19" s="147"/>
      <c r="Y19" s="170"/>
      <c r="Z19" s="171"/>
      <c r="AA19" s="171"/>
      <c r="AB19" s="147"/>
      <c r="AC19" s="170"/>
      <c r="AD19" s="171"/>
      <c r="AE19" s="171"/>
      <c r="AF19" s="172"/>
      <c r="AG19" s="18"/>
      <c r="AH19" s="11"/>
      <c r="AI19" s="61" t="s">
        <v>13</v>
      </c>
      <c r="AJ19" s="60">
        <f>AJ18+1</f>
        <v>13</v>
      </c>
      <c r="AK19" s="11"/>
      <c r="AL19" s="11"/>
      <c r="AM19" s="11"/>
      <c r="AN19" s="60">
        <f>AN18+1</f>
        <v>19</v>
      </c>
      <c r="AO19" s="11"/>
      <c r="AP19" s="11"/>
      <c r="AQ19" s="11"/>
      <c r="AR19" s="60">
        <f>AR18+1</f>
        <v>25</v>
      </c>
      <c r="AS19" s="11"/>
      <c r="AT19" s="11"/>
      <c r="AU19" s="11"/>
      <c r="AV19" s="60">
        <f>AV18+1</f>
        <v>31</v>
      </c>
      <c r="AW19" s="11"/>
      <c r="AX19" s="11"/>
      <c r="AY19" s="11"/>
      <c r="AZ19" s="60">
        <f>AZ18+1</f>
        <v>37</v>
      </c>
      <c r="BA19" s="11"/>
      <c r="BB19" s="11"/>
      <c r="BC19" s="11"/>
      <c r="BD19" s="63">
        <f>BD18+1</f>
        <v>43</v>
      </c>
      <c r="BE19" s="64"/>
      <c r="BF19" s="60"/>
      <c r="BJ19" s="270">
        <f>IF(BM13="","",IF(BM13=0,"",IF(BM16=BM13,"Pronto, não precisa mais preencher células",IF(BM16&gt;BM13,"Você preencheu mais células que o necessário",BM13-BM16))))</f>
      </c>
      <c r="BK19" s="270"/>
      <c r="BL19" s="270"/>
      <c r="BM19" s="270"/>
      <c r="BN19" s="270"/>
      <c r="BO19" s="270"/>
      <c r="BP19" s="270"/>
      <c r="BT19" s="20" t="s">
        <v>88</v>
      </c>
    </row>
    <row r="20" spans="2:72" ht="15.75" customHeight="1">
      <c r="B20" s="56"/>
      <c r="C20" s="142"/>
      <c r="D20" s="143"/>
      <c r="E20" s="143"/>
      <c r="F20" s="117">
        <v>3</v>
      </c>
      <c r="G20" s="117"/>
      <c r="H20" s="117"/>
      <c r="I20" s="170"/>
      <c r="J20" s="171"/>
      <c r="K20" s="171"/>
      <c r="L20" s="147"/>
      <c r="M20" s="170"/>
      <c r="N20" s="171"/>
      <c r="O20" s="171"/>
      <c r="P20" s="147"/>
      <c r="Q20" s="170"/>
      <c r="R20" s="171"/>
      <c r="S20" s="171"/>
      <c r="T20" s="147"/>
      <c r="U20" s="170"/>
      <c r="V20" s="171"/>
      <c r="W20" s="171"/>
      <c r="X20" s="147"/>
      <c r="Y20" s="170"/>
      <c r="Z20" s="171"/>
      <c r="AA20" s="171"/>
      <c r="AB20" s="147"/>
      <c r="AC20" s="170"/>
      <c r="AD20" s="171"/>
      <c r="AE20" s="171"/>
      <c r="AF20" s="172"/>
      <c r="AG20" s="18"/>
      <c r="AH20" s="11"/>
      <c r="AI20" s="61" t="s">
        <v>13</v>
      </c>
      <c r="AJ20" s="60">
        <f>AJ19+1</f>
        <v>14</v>
      </c>
      <c r="AK20" s="11"/>
      <c r="AL20" s="11"/>
      <c r="AM20" s="11"/>
      <c r="AN20" s="60">
        <f>AN19+1</f>
        <v>20</v>
      </c>
      <c r="AO20" s="11"/>
      <c r="AP20" s="11"/>
      <c r="AQ20" s="11"/>
      <c r="AR20" s="60">
        <f>AR19+1</f>
        <v>26</v>
      </c>
      <c r="AS20" s="11"/>
      <c r="AT20" s="11"/>
      <c r="AU20" s="11"/>
      <c r="AV20" s="60">
        <f>AV19+1</f>
        <v>32</v>
      </c>
      <c r="AW20" s="11"/>
      <c r="AX20" s="11"/>
      <c r="AY20" s="11"/>
      <c r="AZ20" s="60">
        <f>AZ19+1</f>
        <v>38</v>
      </c>
      <c r="BA20" s="11"/>
      <c r="BB20" s="11"/>
      <c r="BC20" s="11"/>
      <c r="BD20" s="63">
        <f>BD19+1</f>
        <v>44</v>
      </c>
      <c r="BE20" s="64"/>
      <c r="BF20" s="60"/>
      <c r="BT20" s="20" t="s">
        <v>89</v>
      </c>
    </row>
    <row r="21" spans="2:72" ht="15.75" customHeight="1">
      <c r="B21" s="56"/>
      <c r="C21" s="142"/>
      <c r="D21" s="143"/>
      <c r="E21" s="143"/>
      <c r="F21" s="117">
        <v>4</v>
      </c>
      <c r="G21" s="117"/>
      <c r="H21" s="117"/>
      <c r="I21" s="170"/>
      <c r="J21" s="171"/>
      <c r="K21" s="171"/>
      <c r="L21" s="147"/>
      <c r="M21" s="170"/>
      <c r="N21" s="171"/>
      <c r="O21" s="171"/>
      <c r="P21" s="147"/>
      <c r="Q21" s="170"/>
      <c r="R21" s="171"/>
      <c r="S21" s="171"/>
      <c r="T21" s="147"/>
      <c r="U21" s="170"/>
      <c r="V21" s="171"/>
      <c r="W21" s="171"/>
      <c r="X21" s="147"/>
      <c r="Y21" s="170"/>
      <c r="Z21" s="171"/>
      <c r="AA21" s="171"/>
      <c r="AB21" s="147"/>
      <c r="AC21" s="170"/>
      <c r="AD21" s="171"/>
      <c r="AE21" s="171"/>
      <c r="AF21" s="172"/>
      <c r="AG21" s="18"/>
      <c r="AH21" s="11"/>
      <c r="AI21" s="61" t="s">
        <v>13</v>
      </c>
      <c r="AJ21" s="60">
        <f>AJ20+1</f>
        <v>15</v>
      </c>
      <c r="AK21" s="11"/>
      <c r="AL21" s="11"/>
      <c r="AM21" s="11"/>
      <c r="AN21" s="60">
        <f>AN20+1</f>
        <v>21</v>
      </c>
      <c r="AO21" s="11"/>
      <c r="AP21" s="11"/>
      <c r="AQ21" s="11"/>
      <c r="AR21" s="60">
        <f>AR20+1</f>
        <v>27</v>
      </c>
      <c r="AS21" s="11"/>
      <c r="AT21" s="11"/>
      <c r="AU21" s="11"/>
      <c r="AV21" s="60">
        <f>AV20+1</f>
        <v>33</v>
      </c>
      <c r="AW21" s="11"/>
      <c r="AX21" s="11"/>
      <c r="AY21" s="11"/>
      <c r="AZ21" s="60">
        <f>AZ20+1</f>
        <v>39</v>
      </c>
      <c r="BA21" s="11"/>
      <c r="BB21" s="11"/>
      <c r="BC21" s="11"/>
      <c r="BD21" s="63">
        <f>BD20+1</f>
        <v>45</v>
      </c>
      <c r="BE21" s="64"/>
      <c r="BF21" s="60"/>
      <c r="BT21" s="20" t="s">
        <v>90</v>
      </c>
    </row>
    <row r="22" spans="2:72" ht="15.75" customHeight="1">
      <c r="B22" s="56"/>
      <c r="C22" s="142"/>
      <c r="D22" s="143"/>
      <c r="E22" s="143"/>
      <c r="F22" s="117">
        <v>5</v>
      </c>
      <c r="G22" s="117"/>
      <c r="H22" s="117"/>
      <c r="I22" s="170"/>
      <c r="J22" s="171"/>
      <c r="K22" s="171"/>
      <c r="L22" s="147"/>
      <c r="M22" s="170"/>
      <c r="N22" s="171"/>
      <c r="O22" s="171"/>
      <c r="P22" s="147"/>
      <c r="Q22" s="170"/>
      <c r="R22" s="171"/>
      <c r="S22" s="171"/>
      <c r="T22" s="147"/>
      <c r="U22" s="170"/>
      <c r="V22" s="171"/>
      <c r="W22" s="171"/>
      <c r="X22" s="147"/>
      <c r="Y22" s="170"/>
      <c r="Z22" s="171"/>
      <c r="AA22" s="171"/>
      <c r="AB22" s="147"/>
      <c r="AC22" s="170"/>
      <c r="AD22" s="171"/>
      <c r="AE22" s="171"/>
      <c r="AF22" s="172"/>
      <c r="AG22" s="18"/>
      <c r="AH22" s="11"/>
      <c r="AI22" s="61" t="s">
        <v>13</v>
      </c>
      <c r="AJ22" s="60">
        <f>AJ21+1</f>
        <v>16</v>
      </c>
      <c r="AK22" s="11"/>
      <c r="AL22" s="11"/>
      <c r="AM22" s="11"/>
      <c r="AN22" s="60">
        <f>AN21+1</f>
        <v>22</v>
      </c>
      <c r="AO22" s="11"/>
      <c r="AP22" s="11"/>
      <c r="AQ22" s="11"/>
      <c r="AR22" s="60">
        <f>AR21+1</f>
        <v>28</v>
      </c>
      <c r="AS22" s="11"/>
      <c r="AT22" s="11"/>
      <c r="AU22" s="11"/>
      <c r="AV22" s="60">
        <f>AV21+1</f>
        <v>34</v>
      </c>
      <c r="AW22" s="11"/>
      <c r="AX22" s="11"/>
      <c r="AY22" s="11"/>
      <c r="AZ22" s="60">
        <f>AZ21+1</f>
        <v>40</v>
      </c>
      <c r="BA22" s="11"/>
      <c r="BB22" s="11"/>
      <c r="BC22" s="11"/>
      <c r="BD22" s="63">
        <f>BD21+1</f>
        <v>46</v>
      </c>
      <c r="BE22" s="64"/>
      <c r="BF22" s="60"/>
      <c r="BT22" s="20" t="s">
        <v>91</v>
      </c>
    </row>
    <row r="23" spans="2:72" ht="15.75" customHeight="1">
      <c r="B23" s="56"/>
      <c r="C23" s="142"/>
      <c r="D23" s="143"/>
      <c r="E23" s="143"/>
      <c r="F23" s="117">
        <v>6</v>
      </c>
      <c r="G23" s="117"/>
      <c r="H23" s="117"/>
      <c r="I23" s="170"/>
      <c r="J23" s="171"/>
      <c r="K23" s="171"/>
      <c r="L23" s="147"/>
      <c r="M23" s="170"/>
      <c r="N23" s="171"/>
      <c r="O23" s="171"/>
      <c r="P23" s="147"/>
      <c r="Q23" s="170"/>
      <c r="R23" s="171"/>
      <c r="S23" s="171"/>
      <c r="T23" s="147"/>
      <c r="U23" s="170"/>
      <c r="V23" s="171"/>
      <c r="W23" s="171"/>
      <c r="X23" s="147"/>
      <c r="Y23" s="170"/>
      <c r="Z23" s="171"/>
      <c r="AA23" s="171"/>
      <c r="AB23" s="147"/>
      <c r="AC23" s="170"/>
      <c r="AD23" s="171"/>
      <c r="AE23" s="171"/>
      <c r="AF23" s="172"/>
      <c r="AG23" s="18"/>
      <c r="AH23" s="11"/>
      <c r="AI23" s="61" t="s">
        <v>13</v>
      </c>
      <c r="AJ23" s="60">
        <f>AJ22+1</f>
        <v>17</v>
      </c>
      <c r="AK23" s="11"/>
      <c r="AL23" s="11"/>
      <c r="AM23" s="11"/>
      <c r="AN23" s="60">
        <f>AN22+1</f>
        <v>23</v>
      </c>
      <c r="AO23" s="11"/>
      <c r="AP23" s="11"/>
      <c r="AQ23" s="11"/>
      <c r="AR23" s="60">
        <f>AR22+1</f>
        <v>29</v>
      </c>
      <c r="AS23" s="11"/>
      <c r="AT23" s="11"/>
      <c r="AU23" s="11"/>
      <c r="AV23" s="60">
        <f>AV22+1</f>
        <v>35</v>
      </c>
      <c r="AW23" s="11"/>
      <c r="AX23" s="11"/>
      <c r="AY23" s="11"/>
      <c r="AZ23" s="60">
        <f>AZ22+1</f>
        <v>41</v>
      </c>
      <c r="BA23" s="11"/>
      <c r="BB23" s="11"/>
      <c r="BC23" s="11"/>
      <c r="BD23" s="63">
        <f>BD22+1</f>
        <v>47</v>
      </c>
      <c r="BE23" s="64"/>
      <c r="BF23" s="60"/>
      <c r="BT23" s="20" t="s">
        <v>92</v>
      </c>
    </row>
    <row r="24" spans="2:72" ht="15.75" customHeight="1">
      <c r="B24" s="56"/>
      <c r="C24" s="186">
        <f>COUNTIF(I18:I23,$AH$11)</f>
        <v>0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8"/>
      <c r="AG24" s="11"/>
      <c r="AH24" s="11"/>
      <c r="AI24" s="61" t="s">
        <v>13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58"/>
      <c r="BE24" s="59"/>
      <c r="BF24" s="60"/>
      <c r="BT24" s="20" t="s">
        <v>93</v>
      </c>
    </row>
    <row r="25" spans="2:72" ht="15.75" customHeight="1">
      <c r="B25" s="56"/>
      <c r="C25" s="128" t="s">
        <v>27</v>
      </c>
      <c r="D25" s="117"/>
      <c r="E25" s="117"/>
      <c r="F25" s="132" t="s">
        <v>26</v>
      </c>
      <c r="G25" s="132"/>
      <c r="H25" s="132"/>
      <c r="I25" s="117" t="s">
        <v>20</v>
      </c>
      <c r="J25" s="133"/>
      <c r="K25" s="133"/>
      <c r="L25" s="133"/>
      <c r="M25" s="117" t="s">
        <v>0</v>
      </c>
      <c r="N25" s="133"/>
      <c r="O25" s="133"/>
      <c r="P25" s="133"/>
      <c r="Q25" s="117" t="s">
        <v>3</v>
      </c>
      <c r="R25" s="133"/>
      <c r="S25" s="133"/>
      <c r="T25" s="133"/>
      <c r="U25" s="117" t="s">
        <v>9</v>
      </c>
      <c r="V25" s="133"/>
      <c r="W25" s="133"/>
      <c r="X25" s="133"/>
      <c r="Y25" s="117" t="s">
        <v>6</v>
      </c>
      <c r="Z25" s="133"/>
      <c r="AA25" s="133"/>
      <c r="AB25" s="133"/>
      <c r="AC25" s="117" t="s">
        <v>4</v>
      </c>
      <c r="AD25" s="133"/>
      <c r="AE25" s="133"/>
      <c r="AF25" s="192"/>
      <c r="AG25" s="18"/>
      <c r="AH25" s="11"/>
      <c r="AI25" s="61" t="s">
        <v>13</v>
      </c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58"/>
      <c r="BE25" s="59"/>
      <c r="BF25" s="60"/>
      <c r="BT25" s="20" t="s">
        <v>94</v>
      </c>
    </row>
    <row r="26" spans="2:72" ht="15.75" customHeight="1">
      <c r="B26" s="56"/>
      <c r="C26" s="142" t="s">
        <v>29</v>
      </c>
      <c r="D26" s="143"/>
      <c r="E26" s="143"/>
      <c r="F26" s="117">
        <v>1</v>
      </c>
      <c r="G26" s="117"/>
      <c r="H26" s="117"/>
      <c r="I26" s="170"/>
      <c r="J26" s="171"/>
      <c r="K26" s="171"/>
      <c r="L26" s="147"/>
      <c r="M26" s="170"/>
      <c r="N26" s="171"/>
      <c r="O26" s="171"/>
      <c r="P26" s="147"/>
      <c r="Q26" s="170"/>
      <c r="R26" s="171"/>
      <c r="S26" s="171"/>
      <c r="T26" s="147"/>
      <c r="U26" s="170"/>
      <c r="V26" s="171"/>
      <c r="W26" s="171"/>
      <c r="X26" s="147"/>
      <c r="Y26" s="170"/>
      <c r="Z26" s="171"/>
      <c r="AA26" s="171"/>
      <c r="AB26" s="147"/>
      <c r="AC26" s="170"/>
      <c r="AD26" s="171"/>
      <c r="AE26" s="171"/>
      <c r="AF26" s="172"/>
      <c r="AG26" s="18"/>
      <c r="AH26" s="11"/>
      <c r="AI26" s="61" t="s">
        <v>13</v>
      </c>
      <c r="AJ26" s="60">
        <f>BD23+1</f>
        <v>48</v>
      </c>
      <c r="AK26" s="11"/>
      <c r="AL26" s="11"/>
      <c r="AM26" s="11"/>
      <c r="AN26" s="60">
        <f>AJ31+1</f>
        <v>54</v>
      </c>
      <c r="AO26" s="11"/>
      <c r="AP26" s="11"/>
      <c r="AQ26" s="11"/>
      <c r="AR26" s="60">
        <f>AN31+1</f>
        <v>60</v>
      </c>
      <c r="AS26" s="11"/>
      <c r="AT26" s="11"/>
      <c r="AU26" s="11"/>
      <c r="AV26" s="60">
        <f>AR31+1</f>
        <v>66</v>
      </c>
      <c r="AW26" s="11"/>
      <c r="AX26" s="11"/>
      <c r="AY26" s="11"/>
      <c r="AZ26" s="60">
        <f>AV31+1</f>
        <v>72</v>
      </c>
      <c r="BA26" s="11"/>
      <c r="BB26" s="11"/>
      <c r="BC26" s="11"/>
      <c r="BD26" s="63">
        <f>AZ31+1</f>
        <v>78</v>
      </c>
      <c r="BE26" s="64"/>
      <c r="BF26" s="60"/>
      <c r="BT26" s="20" t="s">
        <v>95</v>
      </c>
    </row>
    <row r="27" spans="2:72" ht="15.75" customHeight="1">
      <c r="B27" s="56"/>
      <c r="C27" s="142"/>
      <c r="D27" s="143"/>
      <c r="E27" s="143"/>
      <c r="F27" s="117">
        <v>2</v>
      </c>
      <c r="G27" s="117"/>
      <c r="H27" s="117"/>
      <c r="I27" s="170"/>
      <c r="J27" s="171"/>
      <c r="K27" s="171"/>
      <c r="L27" s="147"/>
      <c r="M27" s="170"/>
      <c r="N27" s="171"/>
      <c r="O27" s="171"/>
      <c r="P27" s="147"/>
      <c r="Q27" s="170"/>
      <c r="R27" s="171"/>
      <c r="S27" s="171"/>
      <c r="T27" s="147"/>
      <c r="U27" s="170"/>
      <c r="V27" s="171"/>
      <c r="W27" s="171"/>
      <c r="X27" s="147"/>
      <c r="Y27" s="170"/>
      <c r="Z27" s="171"/>
      <c r="AA27" s="171"/>
      <c r="AB27" s="147"/>
      <c r="AC27" s="170"/>
      <c r="AD27" s="171"/>
      <c r="AE27" s="171"/>
      <c r="AF27" s="172"/>
      <c r="AG27" s="18"/>
      <c r="AH27" s="11"/>
      <c r="AI27" s="61" t="s">
        <v>13</v>
      </c>
      <c r="AJ27" s="60">
        <f>AJ26+1</f>
        <v>49</v>
      </c>
      <c r="AK27" s="11"/>
      <c r="AL27" s="11"/>
      <c r="AM27" s="11"/>
      <c r="AN27" s="60">
        <f>AN26+1</f>
        <v>55</v>
      </c>
      <c r="AO27" s="11"/>
      <c r="AP27" s="11"/>
      <c r="AQ27" s="11"/>
      <c r="AR27" s="60">
        <f>AR26+1</f>
        <v>61</v>
      </c>
      <c r="AS27" s="11"/>
      <c r="AT27" s="11"/>
      <c r="AU27" s="11"/>
      <c r="AV27" s="60">
        <f>AV26+1</f>
        <v>67</v>
      </c>
      <c r="AW27" s="11"/>
      <c r="AX27" s="11"/>
      <c r="AY27" s="11"/>
      <c r="AZ27" s="60">
        <f>AZ26+1</f>
        <v>73</v>
      </c>
      <c r="BA27" s="11"/>
      <c r="BB27" s="11"/>
      <c r="BC27" s="11"/>
      <c r="BD27" s="63">
        <f>BD26+1</f>
        <v>79</v>
      </c>
      <c r="BE27" s="64"/>
      <c r="BF27" s="60"/>
      <c r="BT27" s="20" t="s">
        <v>96</v>
      </c>
    </row>
    <row r="28" spans="2:72" ht="15.75" customHeight="1">
      <c r="B28" s="56"/>
      <c r="C28" s="142"/>
      <c r="D28" s="143"/>
      <c r="E28" s="143"/>
      <c r="F28" s="117">
        <v>3</v>
      </c>
      <c r="G28" s="117"/>
      <c r="H28" s="117"/>
      <c r="I28" s="170"/>
      <c r="J28" s="171"/>
      <c r="K28" s="171"/>
      <c r="L28" s="147"/>
      <c r="M28" s="170"/>
      <c r="N28" s="171"/>
      <c r="O28" s="171"/>
      <c r="P28" s="147"/>
      <c r="Q28" s="170"/>
      <c r="R28" s="171"/>
      <c r="S28" s="171"/>
      <c r="T28" s="147"/>
      <c r="U28" s="170"/>
      <c r="V28" s="171"/>
      <c r="W28" s="171"/>
      <c r="X28" s="147"/>
      <c r="Y28" s="170"/>
      <c r="Z28" s="171"/>
      <c r="AA28" s="171"/>
      <c r="AB28" s="147"/>
      <c r="AC28" s="170"/>
      <c r="AD28" s="171"/>
      <c r="AE28" s="171"/>
      <c r="AF28" s="172"/>
      <c r="AG28" s="18"/>
      <c r="AH28" s="11"/>
      <c r="AI28" s="61" t="s">
        <v>13</v>
      </c>
      <c r="AJ28" s="60">
        <f>AJ27+1</f>
        <v>50</v>
      </c>
      <c r="AK28" s="11"/>
      <c r="AL28" s="11"/>
      <c r="AM28" s="11"/>
      <c r="AN28" s="60">
        <f>AN27+1</f>
        <v>56</v>
      </c>
      <c r="AO28" s="11"/>
      <c r="AP28" s="11"/>
      <c r="AQ28" s="11"/>
      <c r="AR28" s="60">
        <f>AR27+1</f>
        <v>62</v>
      </c>
      <c r="AS28" s="11"/>
      <c r="AT28" s="11"/>
      <c r="AU28" s="11"/>
      <c r="AV28" s="60">
        <f>AV27+1</f>
        <v>68</v>
      </c>
      <c r="AW28" s="11"/>
      <c r="AX28" s="11"/>
      <c r="AY28" s="11"/>
      <c r="AZ28" s="60">
        <f>AZ27+1</f>
        <v>74</v>
      </c>
      <c r="BA28" s="11"/>
      <c r="BB28" s="11"/>
      <c r="BC28" s="11"/>
      <c r="BD28" s="63">
        <f>BD27+1</f>
        <v>80</v>
      </c>
      <c r="BE28" s="64"/>
      <c r="BF28" s="60"/>
      <c r="BT28" s="20" t="s">
        <v>97</v>
      </c>
    </row>
    <row r="29" spans="2:72" ht="15.75" customHeight="1">
      <c r="B29" s="56"/>
      <c r="C29" s="142"/>
      <c r="D29" s="143"/>
      <c r="E29" s="143"/>
      <c r="F29" s="117">
        <v>4</v>
      </c>
      <c r="G29" s="117"/>
      <c r="H29" s="117"/>
      <c r="I29" s="170"/>
      <c r="J29" s="171"/>
      <c r="K29" s="171"/>
      <c r="L29" s="147"/>
      <c r="M29" s="170"/>
      <c r="N29" s="171"/>
      <c r="O29" s="171"/>
      <c r="P29" s="147"/>
      <c r="Q29" s="170"/>
      <c r="R29" s="171"/>
      <c r="S29" s="171"/>
      <c r="T29" s="147"/>
      <c r="U29" s="170"/>
      <c r="V29" s="171"/>
      <c r="W29" s="171"/>
      <c r="X29" s="147"/>
      <c r="Y29" s="170"/>
      <c r="Z29" s="171"/>
      <c r="AA29" s="171"/>
      <c r="AB29" s="147"/>
      <c r="AC29" s="170"/>
      <c r="AD29" s="171"/>
      <c r="AE29" s="171"/>
      <c r="AF29" s="172"/>
      <c r="AG29" s="18"/>
      <c r="AH29" s="11"/>
      <c r="AI29" s="61" t="s">
        <v>13</v>
      </c>
      <c r="AJ29" s="60">
        <f>AJ28+1</f>
        <v>51</v>
      </c>
      <c r="AK29" s="11"/>
      <c r="AL29" s="11"/>
      <c r="AM29" s="11"/>
      <c r="AN29" s="60">
        <f>AN28+1</f>
        <v>57</v>
      </c>
      <c r="AO29" s="11"/>
      <c r="AP29" s="11"/>
      <c r="AQ29" s="11"/>
      <c r="AR29" s="60">
        <f>AR28+1</f>
        <v>63</v>
      </c>
      <c r="AS29" s="11"/>
      <c r="AT29" s="11"/>
      <c r="AU29" s="11"/>
      <c r="AV29" s="60">
        <f>AV28+1</f>
        <v>69</v>
      </c>
      <c r="AW29" s="11"/>
      <c r="AX29" s="11"/>
      <c r="AY29" s="11"/>
      <c r="AZ29" s="60">
        <f>AZ28+1</f>
        <v>75</v>
      </c>
      <c r="BA29" s="11"/>
      <c r="BB29" s="11"/>
      <c r="BC29" s="11"/>
      <c r="BD29" s="63">
        <f>BD28+1</f>
        <v>81</v>
      </c>
      <c r="BE29" s="64"/>
      <c r="BF29" s="60"/>
      <c r="BT29" s="20" t="s">
        <v>98</v>
      </c>
    </row>
    <row r="30" spans="2:72" ht="15.75" customHeight="1">
      <c r="B30" s="56"/>
      <c r="C30" s="142"/>
      <c r="D30" s="143"/>
      <c r="E30" s="143"/>
      <c r="F30" s="117">
        <v>5</v>
      </c>
      <c r="G30" s="117"/>
      <c r="H30" s="117"/>
      <c r="I30" s="170"/>
      <c r="J30" s="171"/>
      <c r="K30" s="171"/>
      <c r="L30" s="147"/>
      <c r="M30" s="170"/>
      <c r="N30" s="171"/>
      <c r="O30" s="171"/>
      <c r="P30" s="147"/>
      <c r="Q30" s="170"/>
      <c r="R30" s="171"/>
      <c r="S30" s="171"/>
      <c r="T30" s="147"/>
      <c r="U30" s="170"/>
      <c r="V30" s="171"/>
      <c r="W30" s="171"/>
      <c r="X30" s="147"/>
      <c r="Y30" s="170"/>
      <c r="Z30" s="171"/>
      <c r="AA30" s="171"/>
      <c r="AB30" s="147"/>
      <c r="AC30" s="170"/>
      <c r="AD30" s="171"/>
      <c r="AE30" s="171"/>
      <c r="AF30" s="172"/>
      <c r="AG30" s="18"/>
      <c r="AH30" s="11"/>
      <c r="AI30" s="61" t="s">
        <v>13</v>
      </c>
      <c r="AJ30" s="60">
        <f>AJ29+1</f>
        <v>52</v>
      </c>
      <c r="AK30" s="11"/>
      <c r="AL30" s="11"/>
      <c r="AM30" s="11"/>
      <c r="AN30" s="60">
        <f>AN29+1</f>
        <v>58</v>
      </c>
      <c r="AO30" s="11"/>
      <c r="AP30" s="11"/>
      <c r="AQ30" s="11"/>
      <c r="AR30" s="60">
        <f>AR29+1</f>
        <v>64</v>
      </c>
      <c r="AS30" s="11"/>
      <c r="AT30" s="11"/>
      <c r="AU30" s="11"/>
      <c r="AV30" s="60">
        <f>AV29+1</f>
        <v>70</v>
      </c>
      <c r="AW30" s="11"/>
      <c r="AX30" s="11"/>
      <c r="AY30" s="11"/>
      <c r="AZ30" s="60">
        <f>AZ29+1</f>
        <v>76</v>
      </c>
      <c r="BA30" s="11"/>
      <c r="BB30" s="11"/>
      <c r="BC30" s="11"/>
      <c r="BD30" s="63">
        <f>BD29+1</f>
        <v>82</v>
      </c>
      <c r="BE30" s="64"/>
      <c r="BF30" s="60"/>
      <c r="BT30" s="20" t="s">
        <v>99</v>
      </c>
    </row>
    <row r="31" spans="2:72" ht="15.75" customHeight="1">
      <c r="B31" s="56"/>
      <c r="C31" s="142"/>
      <c r="D31" s="143"/>
      <c r="E31" s="143"/>
      <c r="F31" s="117">
        <v>6</v>
      </c>
      <c r="G31" s="117"/>
      <c r="H31" s="117"/>
      <c r="I31" s="170"/>
      <c r="J31" s="171"/>
      <c r="K31" s="171"/>
      <c r="L31" s="147"/>
      <c r="M31" s="170"/>
      <c r="N31" s="171"/>
      <c r="O31" s="171"/>
      <c r="P31" s="147"/>
      <c r="Q31" s="170"/>
      <c r="R31" s="171"/>
      <c r="S31" s="171"/>
      <c r="T31" s="147"/>
      <c r="U31" s="170"/>
      <c r="V31" s="171"/>
      <c r="W31" s="171"/>
      <c r="X31" s="147"/>
      <c r="Y31" s="170"/>
      <c r="Z31" s="171"/>
      <c r="AA31" s="171"/>
      <c r="AB31" s="147"/>
      <c r="AC31" s="170"/>
      <c r="AD31" s="171"/>
      <c r="AE31" s="171"/>
      <c r="AF31" s="172"/>
      <c r="AG31" s="18"/>
      <c r="AH31" s="11"/>
      <c r="AI31" s="61" t="s">
        <v>13</v>
      </c>
      <c r="AJ31" s="60">
        <f>AJ30+1</f>
        <v>53</v>
      </c>
      <c r="AK31" s="11"/>
      <c r="AL31" s="11"/>
      <c r="AM31" s="11"/>
      <c r="AN31" s="60">
        <f>AN30+1</f>
        <v>59</v>
      </c>
      <c r="AO31" s="11"/>
      <c r="AP31" s="11"/>
      <c r="AQ31" s="11"/>
      <c r="AR31" s="60">
        <f>AR30+1</f>
        <v>65</v>
      </c>
      <c r="AS31" s="11"/>
      <c r="AT31" s="11"/>
      <c r="AU31" s="11"/>
      <c r="AV31" s="60">
        <f>AV30+1</f>
        <v>71</v>
      </c>
      <c r="AW31" s="11"/>
      <c r="AX31" s="11"/>
      <c r="AY31" s="11"/>
      <c r="AZ31" s="60">
        <f>AZ30+1</f>
        <v>77</v>
      </c>
      <c r="BA31" s="11"/>
      <c r="BB31" s="11"/>
      <c r="BC31" s="11"/>
      <c r="BD31" s="63">
        <f>BD30+1</f>
        <v>83</v>
      </c>
      <c r="BE31" s="64"/>
      <c r="BF31" s="60"/>
      <c r="BT31" s="20" t="s">
        <v>100</v>
      </c>
    </row>
    <row r="32" spans="2:72" ht="15.75" customHeight="1">
      <c r="B32" s="56"/>
      <c r="C32" s="65">
        <f>COUNTIF(I26:I31,$AH$11)</f>
        <v>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  <c r="AG32" s="11"/>
      <c r="AH32" s="11"/>
      <c r="AI32" s="61" t="s">
        <v>13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58"/>
      <c r="BE32" s="59"/>
      <c r="BF32" s="60"/>
      <c r="BT32" s="20" t="s">
        <v>101</v>
      </c>
    </row>
    <row r="33" spans="2:72" ht="15.75" customHeight="1">
      <c r="B33" s="56"/>
      <c r="C33" s="128" t="s">
        <v>27</v>
      </c>
      <c r="D33" s="117"/>
      <c r="E33" s="117"/>
      <c r="F33" s="132" t="s">
        <v>26</v>
      </c>
      <c r="G33" s="132"/>
      <c r="H33" s="132"/>
      <c r="I33" s="117" t="s">
        <v>20</v>
      </c>
      <c r="J33" s="133"/>
      <c r="K33" s="133"/>
      <c r="L33" s="133"/>
      <c r="M33" s="117" t="s">
        <v>0</v>
      </c>
      <c r="N33" s="133"/>
      <c r="O33" s="133"/>
      <c r="P33" s="133"/>
      <c r="Q33" s="117" t="s">
        <v>3</v>
      </c>
      <c r="R33" s="133"/>
      <c r="S33" s="133"/>
      <c r="T33" s="133"/>
      <c r="U33" s="117" t="s">
        <v>9</v>
      </c>
      <c r="V33" s="133"/>
      <c r="W33" s="133"/>
      <c r="X33" s="133"/>
      <c r="Y33" s="117" t="s">
        <v>6</v>
      </c>
      <c r="Z33" s="133"/>
      <c r="AA33" s="133"/>
      <c r="AB33" s="133"/>
      <c r="AC33" s="117" t="s">
        <v>4</v>
      </c>
      <c r="AD33" s="133"/>
      <c r="AE33" s="133"/>
      <c r="AF33" s="192"/>
      <c r="AG33" s="11"/>
      <c r="AH33" s="11"/>
      <c r="AI33" s="61" t="s">
        <v>13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58"/>
      <c r="BE33" s="59"/>
      <c r="BF33" s="60"/>
      <c r="BT33" s="20" t="s">
        <v>102</v>
      </c>
    </row>
    <row r="34" spans="2:72" ht="15.75" customHeight="1">
      <c r="B34" s="56"/>
      <c r="C34" s="142" t="s">
        <v>30</v>
      </c>
      <c r="D34" s="143"/>
      <c r="E34" s="143"/>
      <c r="F34" s="117">
        <v>1</v>
      </c>
      <c r="G34" s="117"/>
      <c r="H34" s="117"/>
      <c r="I34" s="170"/>
      <c r="J34" s="171"/>
      <c r="K34" s="171"/>
      <c r="L34" s="147"/>
      <c r="M34" s="170"/>
      <c r="N34" s="171"/>
      <c r="O34" s="171"/>
      <c r="P34" s="147"/>
      <c r="Q34" s="170"/>
      <c r="R34" s="171"/>
      <c r="S34" s="171"/>
      <c r="T34" s="147"/>
      <c r="U34" s="170"/>
      <c r="V34" s="171"/>
      <c r="W34" s="171"/>
      <c r="X34" s="147"/>
      <c r="Y34" s="170"/>
      <c r="Z34" s="171"/>
      <c r="AA34" s="171"/>
      <c r="AB34" s="147"/>
      <c r="AC34" s="170"/>
      <c r="AD34" s="171"/>
      <c r="AE34" s="171"/>
      <c r="AF34" s="172"/>
      <c r="AG34" s="11"/>
      <c r="AH34" s="11"/>
      <c r="AI34" s="61" t="s">
        <v>13</v>
      </c>
      <c r="AJ34" s="60">
        <f>BD31+1</f>
        <v>84</v>
      </c>
      <c r="AK34" s="11"/>
      <c r="AL34" s="11"/>
      <c r="AM34" s="11"/>
      <c r="AN34" s="60">
        <f>AJ38+1</f>
        <v>89</v>
      </c>
      <c r="AO34" s="11"/>
      <c r="AP34" s="11"/>
      <c r="AQ34" s="11"/>
      <c r="AR34" s="60">
        <f>AN38+1</f>
        <v>94</v>
      </c>
      <c r="AS34" s="11"/>
      <c r="AT34" s="11"/>
      <c r="AU34" s="11"/>
      <c r="AV34" s="60">
        <f>AR38+1</f>
        <v>99</v>
      </c>
      <c r="AW34" s="11"/>
      <c r="AX34" s="11"/>
      <c r="AY34" s="11"/>
      <c r="AZ34" s="60">
        <f>AV38+1</f>
        <v>104</v>
      </c>
      <c r="BA34" s="11"/>
      <c r="BB34" s="11"/>
      <c r="BC34" s="11"/>
      <c r="BD34" s="58"/>
      <c r="BE34" s="59"/>
      <c r="BF34" s="60"/>
      <c r="BT34" s="20" t="s">
        <v>103</v>
      </c>
    </row>
    <row r="35" spans="2:72" ht="15.75" customHeight="1">
      <c r="B35" s="56"/>
      <c r="C35" s="142"/>
      <c r="D35" s="143"/>
      <c r="E35" s="143"/>
      <c r="F35" s="117">
        <v>2</v>
      </c>
      <c r="G35" s="117"/>
      <c r="H35" s="117"/>
      <c r="I35" s="170"/>
      <c r="J35" s="171"/>
      <c r="K35" s="171"/>
      <c r="L35" s="147"/>
      <c r="M35" s="170"/>
      <c r="N35" s="171"/>
      <c r="O35" s="171"/>
      <c r="P35" s="147"/>
      <c r="Q35" s="170"/>
      <c r="R35" s="171"/>
      <c r="S35" s="171"/>
      <c r="T35" s="147"/>
      <c r="U35" s="170"/>
      <c r="V35" s="171"/>
      <c r="W35" s="171"/>
      <c r="X35" s="147"/>
      <c r="Y35" s="170"/>
      <c r="Z35" s="171"/>
      <c r="AA35" s="171"/>
      <c r="AB35" s="147"/>
      <c r="AC35" s="170"/>
      <c r="AD35" s="171"/>
      <c r="AE35" s="171"/>
      <c r="AF35" s="172"/>
      <c r="AG35" s="11"/>
      <c r="AH35" s="11"/>
      <c r="AI35" s="61" t="s">
        <v>13</v>
      </c>
      <c r="AJ35" s="60">
        <f>AJ34+1</f>
        <v>85</v>
      </c>
      <c r="AK35" s="11"/>
      <c r="AL35" s="11"/>
      <c r="AM35" s="11"/>
      <c r="AN35" s="60">
        <f>AN34+1</f>
        <v>90</v>
      </c>
      <c r="AO35" s="11"/>
      <c r="AP35" s="11"/>
      <c r="AQ35" s="11"/>
      <c r="AR35" s="60">
        <f>AR34+1</f>
        <v>95</v>
      </c>
      <c r="AS35" s="11"/>
      <c r="AT35" s="11"/>
      <c r="AU35" s="11"/>
      <c r="AV35" s="60">
        <f>AV34+1</f>
        <v>100</v>
      </c>
      <c r="AW35" s="11"/>
      <c r="AX35" s="11"/>
      <c r="AY35" s="11"/>
      <c r="AZ35" s="60">
        <f>AZ34+1</f>
        <v>105</v>
      </c>
      <c r="BA35" s="11"/>
      <c r="BB35" s="11"/>
      <c r="BC35" s="11"/>
      <c r="BD35" s="58"/>
      <c r="BE35" s="59"/>
      <c r="BF35" s="60"/>
      <c r="BT35" s="20" t="s">
        <v>104</v>
      </c>
    </row>
    <row r="36" spans="2:72" ht="15.75" customHeight="1">
      <c r="B36" s="56"/>
      <c r="C36" s="142"/>
      <c r="D36" s="143"/>
      <c r="E36" s="143"/>
      <c r="F36" s="117">
        <v>3</v>
      </c>
      <c r="G36" s="117"/>
      <c r="H36" s="117"/>
      <c r="I36" s="170"/>
      <c r="J36" s="171"/>
      <c r="K36" s="171"/>
      <c r="L36" s="147"/>
      <c r="M36" s="170"/>
      <c r="N36" s="171"/>
      <c r="O36" s="171"/>
      <c r="P36" s="147"/>
      <c r="Q36" s="170"/>
      <c r="R36" s="171"/>
      <c r="S36" s="171"/>
      <c r="T36" s="147"/>
      <c r="U36" s="170"/>
      <c r="V36" s="171"/>
      <c r="W36" s="171"/>
      <c r="X36" s="147"/>
      <c r="Y36" s="170"/>
      <c r="Z36" s="171"/>
      <c r="AA36" s="171"/>
      <c r="AB36" s="147"/>
      <c r="AC36" s="170"/>
      <c r="AD36" s="171"/>
      <c r="AE36" s="171"/>
      <c r="AF36" s="172"/>
      <c r="AG36" s="11"/>
      <c r="AH36" s="11"/>
      <c r="AI36" s="61" t="s">
        <v>13</v>
      </c>
      <c r="AJ36" s="60">
        <f>AJ35+1</f>
        <v>86</v>
      </c>
      <c r="AK36" s="11"/>
      <c r="AL36" s="11"/>
      <c r="AM36" s="11"/>
      <c r="AN36" s="60">
        <f>AN35+1</f>
        <v>91</v>
      </c>
      <c r="AO36" s="11"/>
      <c r="AP36" s="11"/>
      <c r="AQ36" s="11"/>
      <c r="AR36" s="60">
        <f>AR35+1</f>
        <v>96</v>
      </c>
      <c r="AS36" s="11"/>
      <c r="AT36" s="11"/>
      <c r="AU36" s="11"/>
      <c r="AV36" s="60">
        <f>AV35+1</f>
        <v>101</v>
      </c>
      <c r="AW36" s="11"/>
      <c r="AX36" s="11"/>
      <c r="AY36" s="11"/>
      <c r="AZ36" s="60">
        <f>AZ35+1</f>
        <v>106</v>
      </c>
      <c r="BA36" s="11"/>
      <c r="BB36" s="11"/>
      <c r="BC36" s="11"/>
      <c r="BD36" s="58"/>
      <c r="BE36" s="59"/>
      <c r="BF36" s="60"/>
      <c r="BT36" s="20" t="s">
        <v>105</v>
      </c>
    </row>
    <row r="37" spans="2:72" ht="15.75" customHeight="1">
      <c r="B37" s="56"/>
      <c r="C37" s="142"/>
      <c r="D37" s="143"/>
      <c r="E37" s="143"/>
      <c r="F37" s="117">
        <v>4</v>
      </c>
      <c r="G37" s="117"/>
      <c r="H37" s="117"/>
      <c r="I37" s="170"/>
      <c r="J37" s="171"/>
      <c r="K37" s="171"/>
      <c r="L37" s="147"/>
      <c r="M37" s="170"/>
      <c r="N37" s="171"/>
      <c r="O37" s="171"/>
      <c r="P37" s="147"/>
      <c r="Q37" s="170"/>
      <c r="R37" s="171"/>
      <c r="S37" s="171"/>
      <c r="T37" s="147"/>
      <c r="U37" s="170"/>
      <c r="V37" s="171"/>
      <c r="W37" s="171"/>
      <c r="X37" s="147"/>
      <c r="Y37" s="170"/>
      <c r="Z37" s="171"/>
      <c r="AA37" s="171"/>
      <c r="AB37" s="147"/>
      <c r="AC37" s="170"/>
      <c r="AD37" s="171"/>
      <c r="AE37" s="171"/>
      <c r="AF37" s="172"/>
      <c r="AG37" s="11"/>
      <c r="AH37" s="11"/>
      <c r="AI37" s="61" t="s">
        <v>13</v>
      </c>
      <c r="AJ37" s="60">
        <f>AJ36+1</f>
        <v>87</v>
      </c>
      <c r="AK37" s="11"/>
      <c r="AL37" s="11"/>
      <c r="AM37" s="11"/>
      <c r="AN37" s="60">
        <f>AN36+1</f>
        <v>92</v>
      </c>
      <c r="AO37" s="11"/>
      <c r="AP37" s="11"/>
      <c r="AQ37" s="11"/>
      <c r="AR37" s="60">
        <f>AR36+1</f>
        <v>97</v>
      </c>
      <c r="AS37" s="11"/>
      <c r="AT37" s="11"/>
      <c r="AU37" s="11"/>
      <c r="AV37" s="60">
        <f>AV36+1</f>
        <v>102</v>
      </c>
      <c r="AW37" s="11"/>
      <c r="AX37" s="11"/>
      <c r="AY37" s="11"/>
      <c r="AZ37" s="60">
        <f>AZ36+1</f>
        <v>107</v>
      </c>
      <c r="BA37" s="11"/>
      <c r="BB37" s="11"/>
      <c r="BC37" s="11"/>
      <c r="BD37" s="58"/>
      <c r="BE37" s="59"/>
      <c r="BF37" s="60"/>
      <c r="BT37" s="20" t="s">
        <v>106</v>
      </c>
    </row>
    <row r="38" spans="2:72" ht="15.75" customHeight="1" thickBot="1">
      <c r="B38" s="56"/>
      <c r="C38" s="144"/>
      <c r="D38" s="145"/>
      <c r="E38" s="145"/>
      <c r="F38" s="257">
        <v>5</v>
      </c>
      <c r="G38" s="257"/>
      <c r="H38" s="257"/>
      <c r="I38" s="274"/>
      <c r="J38" s="275"/>
      <c r="K38" s="275"/>
      <c r="L38" s="276"/>
      <c r="M38" s="274"/>
      <c r="N38" s="275"/>
      <c r="O38" s="275"/>
      <c r="P38" s="276"/>
      <c r="Q38" s="274"/>
      <c r="R38" s="275"/>
      <c r="S38" s="275"/>
      <c r="T38" s="276"/>
      <c r="U38" s="274"/>
      <c r="V38" s="275"/>
      <c r="W38" s="275"/>
      <c r="X38" s="276"/>
      <c r="Y38" s="274"/>
      <c r="Z38" s="275"/>
      <c r="AA38" s="275"/>
      <c r="AB38" s="276"/>
      <c r="AC38" s="274"/>
      <c r="AD38" s="275"/>
      <c r="AE38" s="275"/>
      <c r="AF38" s="277"/>
      <c r="AG38" s="11"/>
      <c r="AH38" s="11"/>
      <c r="AI38" s="61" t="s">
        <v>13</v>
      </c>
      <c r="AJ38" s="60">
        <f>AJ37+1</f>
        <v>88</v>
      </c>
      <c r="AK38" s="11"/>
      <c r="AL38" s="11"/>
      <c r="AM38" s="11"/>
      <c r="AN38" s="60">
        <f>AN37+1</f>
        <v>93</v>
      </c>
      <c r="AO38" s="11"/>
      <c r="AP38" s="11"/>
      <c r="AQ38" s="11"/>
      <c r="AR38" s="60">
        <f>AR37+1</f>
        <v>98</v>
      </c>
      <c r="AS38" s="11"/>
      <c r="AT38" s="11"/>
      <c r="AU38" s="11"/>
      <c r="AV38" s="60">
        <f>AV37+1</f>
        <v>103</v>
      </c>
      <c r="AW38" s="11"/>
      <c r="AX38" s="11"/>
      <c r="AY38" s="11"/>
      <c r="AZ38" s="60">
        <f>AZ37+1</f>
        <v>108</v>
      </c>
      <c r="BA38" s="11"/>
      <c r="BB38" s="11"/>
      <c r="BC38" s="11"/>
      <c r="BD38" s="58"/>
      <c r="BE38" s="59"/>
      <c r="BF38" s="60"/>
      <c r="BT38" s="20" t="s">
        <v>107</v>
      </c>
    </row>
    <row r="39" spans="2:58" ht="15.75" customHeight="1" thickBot="1">
      <c r="B39" s="56"/>
      <c r="C39" s="5"/>
      <c r="D39" s="5"/>
      <c r="E39" s="5"/>
      <c r="F39" s="3"/>
      <c r="G39" s="3"/>
      <c r="H39" s="3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11"/>
      <c r="AH39" s="11"/>
      <c r="AI39" s="61"/>
      <c r="AJ39" s="60"/>
      <c r="AK39" s="11"/>
      <c r="AL39" s="11"/>
      <c r="AM39" s="11"/>
      <c r="AN39" s="60"/>
      <c r="AO39" s="11"/>
      <c r="AP39" s="11"/>
      <c r="AQ39" s="11"/>
      <c r="AR39" s="60"/>
      <c r="AS39" s="11"/>
      <c r="AT39" s="11"/>
      <c r="AU39" s="11"/>
      <c r="AV39" s="60"/>
      <c r="AW39" s="11"/>
      <c r="AX39" s="11"/>
      <c r="AY39" s="11"/>
      <c r="AZ39" s="60"/>
      <c r="BA39" s="11"/>
      <c r="BB39" s="11"/>
      <c r="BC39" s="11"/>
      <c r="BD39" s="58"/>
      <c r="BE39" s="59"/>
      <c r="BF39" s="60"/>
    </row>
    <row r="40" spans="2:58" ht="15.75" customHeight="1">
      <c r="B40" s="56"/>
      <c r="C40" s="301" t="s">
        <v>121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9"/>
      <c r="AG40" s="11"/>
      <c r="AH40" s="11"/>
      <c r="AI40" s="61"/>
      <c r="AJ40" s="60"/>
      <c r="AK40" s="11"/>
      <c r="AL40" s="11"/>
      <c r="AM40" s="11"/>
      <c r="AN40" s="60"/>
      <c r="AO40" s="11"/>
      <c r="AP40" s="11"/>
      <c r="AQ40" s="11"/>
      <c r="AR40" s="60"/>
      <c r="AS40" s="11"/>
      <c r="AT40" s="11"/>
      <c r="AU40" s="11"/>
      <c r="AV40" s="60"/>
      <c r="AW40" s="11"/>
      <c r="AX40" s="11"/>
      <c r="AY40" s="11"/>
      <c r="AZ40" s="60"/>
      <c r="BA40" s="11"/>
      <c r="BB40" s="11"/>
      <c r="BC40" s="11"/>
      <c r="BD40" s="58"/>
      <c r="BE40" s="59"/>
      <c r="BF40" s="60"/>
    </row>
    <row r="41" spans="2:58" ht="15.75" customHeight="1">
      <c r="B41" s="56"/>
      <c r="C41" s="302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4"/>
      <c r="AG41" s="11"/>
      <c r="AH41" s="11"/>
      <c r="AI41" s="61"/>
      <c r="AJ41" s="60"/>
      <c r="AK41" s="11"/>
      <c r="AL41" s="11"/>
      <c r="AM41" s="11"/>
      <c r="AN41" s="60"/>
      <c r="AO41" s="11"/>
      <c r="AP41" s="11"/>
      <c r="AQ41" s="11"/>
      <c r="AR41" s="60"/>
      <c r="AS41" s="11"/>
      <c r="AT41" s="11"/>
      <c r="AU41" s="11"/>
      <c r="AV41" s="60"/>
      <c r="AW41" s="11"/>
      <c r="AX41" s="11"/>
      <c r="AY41" s="11"/>
      <c r="AZ41" s="60"/>
      <c r="BA41" s="11"/>
      <c r="BB41" s="11"/>
      <c r="BC41" s="11"/>
      <c r="BD41" s="58"/>
      <c r="BE41" s="59"/>
      <c r="BF41" s="60"/>
    </row>
    <row r="42" spans="2:58" ht="15.75" customHeight="1">
      <c r="B42" s="56"/>
      <c r="C42" s="268" t="s">
        <v>60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300"/>
      <c r="AG42" s="18"/>
      <c r="AH42" s="11"/>
      <c r="AI42" s="61" t="s">
        <v>13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58"/>
      <c r="BE42" s="59"/>
      <c r="BF42" s="2"/>
    </row>
    <row r="43" spans="2:58" ht="15.75" customHeight="1">
      <c r="B43" s="56"/>
      <c r="C43" s="268" t="s">
        <v>18</v>
      </c>
      <c r="D43" s="223"/>
      <c r="E43" s="221" t="s">
        <v>8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  <c r="R43" s="221" t="s">
        <v>17</v>
      </c>
      <c r="S43" s="222"/>
      <c r="T43" s="222"/>
      <c r="U43" s="222"/>
      <c r="V43" s="222"/>
      <c r="W43" s="222"/>
      <c r="X43" s="222"/>
      <c r="Y43" s="222"/>
      <c r="Z43" s="222"/>
      <c r="AA43" s="223"/>
      <c r="AB43" s="117" t="s">
        <v>43</v>
      </c>
      <c r="AC43" s="117"/>
      <c r="AD43" s="117"/>
      <c r="AE43" s="117"/>
      <c r="AF43" s="269"/>
      <c r="AG43" s="18"/>
      <c r="AH43" s="11"/>
      <c r="AI43" s="6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8"/>
      <c r="BE43" s="68"/>
      <c r="BF43" s="2"/>
    </row>
    <row r="44" spans="2:58" ht="29.25" customHeight="1">
      <c r="B44" s="56"/>
      <c r="C44" s="146"/>
      <c r="D44" s="147"/>
      <c r="E44" s="170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47"/>
      <c r="R44" s="139"/>
      <c r="S44" s="140"/>
      <c r="T44" s="140"/>
      <c r="U44" s="140"/>
      <c r="V44" s="140"/>
      <c r="W44" s="140"/>
      <c r="X44" s="140"/>
      <c r="Y44" s="140"/>
      <c r="Z44" s="140"/>
      <c r="AA44" s="141"/>
      <c r="AB44" s="170"/>
      <c r="AC44" s="171"/>
      <c r="AD44" s="171"/>
      <c r="AE44" s="171"/>
      <c r="AF44" s="17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8"/>
      <c r="BF44" s="7"/>
    </row>
    <row r="45" spans="2:58" ht="15.75" customHeight="1">
      <c r="B45" s="56"/>
      <c r="C45" s="146"/>
      <c r="D45" s="147"/>
      <c r="E45" s="170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47"/>
      <c r="R45" s="170"/>
      <c r="S45" s="171"/>
      <c r="T45" s="171"/>
      <c r="U45" s="171"/>
      <c r="V45" s="171"/>
      <c r="W45" s="171"/>
      <c r="X45" s="171"/>
      <c r="Y45" s="171"/>
      <c r="Z45" s="171"/>
      <c r="AA45" s="147"/>
      <c r="AB45" s="170"/>
      <c r="AC45" s="171"/>
      <c r="AD45" s="171"/>
      <c r="AE45" s="171"/>
      <c r="AF45" s="172"/>
      <c r="AG45" s="18"/>
      <c r="AH45" s="11"/>
      <c r="AI45" s="61" t="s">
        <v>13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58"/>
      <c r="BE45" s="59"/>
      <c r="BF45" s="60"/>
    </row>
    <row r="46" spans="2:58" ht="15.75" customHeight="1">
      <c r="B46" s="56"/>
      <c r="C46" s="146"/>
      <c r="D46" s="147"/>
      <c r="E46" s="170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47"/>
      <c r="R46" s="170"/>
      <c r="S46" s="171"/>
      <c r="T46" s="171"/>
      <c r="U46" s="171"/>
      <c r="V46" s="171"/>
      <c r="W46" s="171"/>
      <c r="X46" s="171"/>
      <c r="Y46" s="171"/>
      <c r="Z46" s="171"/>
      <c r="AA46" s="147"/>
      <c r="AB46" s="170"/>
      <c r="AC46" s="171"/>
      <c r="AD46" s="171"/>
      <c r="AE46" s="171"/>
      <c r="AF46" s="172"/>
      <c r="AG46" s="18"/>
      <c r="AH46" s="11"/>
      <c r="AI46" s="61" t="s">
        <v>13</v>
      </c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58"/>
      <c r="BE46" s="59"/>
      <c r="BF46" s="60"/>
    </row>
    <row r="47" spans="2:75" ht="15.75" customHeight="1">
      <c r="B47" s="56"/>
      <c r="C47" s="146"/>
      <c r="D47" s="147"/>
      <c r="E47" s="170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47"/>
      <c r="R47" s="170"/>
      <c r="S47" s="171"/>
      <c r="T47" s="171"/>
      <c r="U47" s="171"/>
      <c r="V47" s="171"/>
      <c r="W47" s="171"/>
      <c r="X47" s="171"/>
      <c r="Y47" s="171"/>
      <c r="Z47" s="171"/>
      <c r="AA47" s="147"/>
      <c r="AB47" s="170"/>
      <c r="AC47" s="171"/>
      <c r="AD47" s="171"/>
      <c r="AE47" s="171"/>
      <c r="AF47" s="172"/>
      <c r="AG47" s="18"/>
      <c r="AH47" s="11"/>
      <c r="AI47" s="61" t="s">
        <v>13</v>
      </c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58"/>
      <c r="BE47" s="59"/>
      <c r="BF47" s="60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9"/>
      <c r="BU47" s="99"/>
      <c r="BV47" s="99"/>
      <c r="BW47" s="98"/>
    </row>
    <row r="48" spans="2:75" ht="15.75" customHeight="1">
      <c r="B48" s="56"/>
      <c r="C48" s="146"/>
      <c r="D48" s="147"/>
      <c r="E48" s="170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47"/>
      <c r="R48" s="170"/>
      <c r="S48" s="171"/>
      <c r="T48" s="171"/>
      <c r="U48" s="171"/>
      <c r="V48" s="171"/>
      <c r="W48" s="171"/>
      <c r="X48" s="171"/>
      <c r="Y48" s="171"/>
      <c r="Z48" s="171"/>
      <c r="AA48" s="147"/>
      <c r="AB48" s="170"/>
      <c r="AC48" s="171"/>
      <c r="AD48" s="171"/>
      <c r="AE48" s="171"/>
      <c r="AF48" s="172"/>
      <c r="AG48" s="18"/>
      <c r="AH48" s="11"/>
      <c r="AI48" s="6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58"/>
      <c r="BE48" s="59"/>
      <c r="BF48" s="60"/>
      <c r="BJ48" s="98"/>
      <c r="BK48" s="98">
        <f>IF(AB48="","","Horas adicionais por conta do número de componentes")</f>
      </c>
      <c r="BL48" s="98"/>
      <c r="BM48" s="98"/>
      <c r="BN48" s="98"/>
      <c r="BO48" s="98"/>
      <c r="BP48" s="98"/>
      <c r="BQ48" s="98"/>
      <c r="BR48" s="98"/>
      <c r="BS48" s="98"/>
      <c r="BT48" s="99"/>
      <c r="BU48" s="99"/>
      <c r="BV48" s="99"/>
      <c r="BW48" s="98"/>
    </row>
    <row r="49" spans="2:75" ht="15.75" customHeight="1">
      <c r="B49" s="56"/>
      <c r="C49" s="146"/>
      <c r="D49" s="147"/>
      <c r="E49" s="170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47"/>
      <c r="R49" s="170"/>
      <c r="S49" s="171"/>
      <c r="T49" s="171"/>
      <c r="U49" s="171"/>
      <c r="V49" s="171"/>
      <c r="W49" s="171"/>
      <c r="X49" s="171"/>
      <c r="Y49" s="171"/>
      <c r="Z49" s="171"/>
      <c r="AA49" s="147"/>
      <c r="AB49" s="170"/>
      <c r="AC49" s="171"/>
      <c r="AD49" s="171"/>
      <c r="AE49" s="171"/>
      <c r="AF49" s="172"/>
      <c r="AG49" s="18"/>
      <c r="AH49" s="11"/>
      <c r="AI49" s="6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58"/>
      <c r="BE49" s="59"/>
      <c r="BF49" s="60"/>
      <c r="BJ49" s="98"/>
      <c r="BK49" s="100">
        <f>IF(AB48="",0,IF(COUNTA(AB44:AF51)&gt;4,COUNTA(AB44:AF51)-4,0))</f>
        <v>0</v>
      </c>
      <c r="BL49" s="98"/>
      <c r="BM49" s="98"/>
      <c r="BN49" s="98"/>
      <c r="BO49" s="98"/>
      <c r="BP49" s="98"/>
      <c r="BQ49" s="98"/>
      <c r="BR49" s="98"/>
      <c r="BS49" s="98"/>
      <c r="BT49" s="99"/>
      <c r="BU49" s="99"/>
      <c r="BV49" s="99"/>
      <c r="BW49" s="98"/>
    </row>
    <row r="50" spans="2:75" ht="15.75" customHeight="1">
      <c r="B50" s="56"/>
      <c r="C50" s="146"/>
      <c r="D50" s="147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47"/>
      <c r="R50" s="170"/>
      <c r="S50" s="171"/>
      <c r="T50" s="171"/>
      <c r="U50" s="171"/>
      <c r="V50" s="171"/>
      <c r="W50" s="171"/>
      <c r="X50" s="171"/>
      <c r="Y50" s="171"/>
      <c r="Z50" s="171"/>
      <c r="AA50" s="147"/>
      <c r="AB50" s="170"/>
      <c r="AC50" s="171"/>
      <c r="AD50" s="171"/>
      <c r="AE50" s="171"/>
      <c r="AF50" s="172"/>
      <c r="AG50" s="11"/>
      <c r="AH50" s="11"/>
      <c r="AI50" s="61" t="s">
        <v>13</v>
      </c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58"/>
      <c r="BE50" s="59"/>
      <c r="BF50" s="60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9"/>
      <c r="BU50" s="99"/>
      <c r="BV50" s="99"/>
      <c r="BW50" s="98"/>
    </row>
    <row r="51" spans="2:75" ht="15.75" customHeight="1">
      <c r="B51" s="56"/>
      <c r="C51" s="205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70"/>
      <c r="AC51" s="171"/>
      <c r="AD51" s="171"/>
      <c r="AE51" s="171"/>
      <c r="AF51" s="172"/>
      <c r="AG51" s="11"/>
      <c r="AH51" s="11"/>
      <c r="AI51" s="6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58"/>
      <c r="BE51" s="59"/>
      <c r="BF51" s="60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9"/>
      <c r="BU51" s="99"/>
      <c r="BV51" s="99"/>
      <c r="BW51" s="98"/>
    </row>
    <row r="52" spans="2:75" ht="15.75" customHeight="1">
      <c r="B52" s="56"/>
      <c r="C52" s="313" t="s">
        <v>44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5">
        <f>IF(AB44="","",SUM(AB44:AF51))</f>
      </c>
      <c r="AC52" s="315"/>
      <c r="AD52" s="315"/>
      <c r="AE52" s="315"/>
      <c r="AF52" s="316"/>
      <c r="AG52" s="11"/>
      <c r="AH52" s="11"/>
      <c r="AI52" s="6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58"/>
      <c r="BE52" s="59"/>
      <c r="BF52" s="60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9"/>
      <c r="BU52" s="99"/>
      <c r="BV52" s="99"/>
      <c r="BW52" s="98"/>
    </row>
    <row r="53" spans="2:75" s="79" customFormat="1" ht="15.75" customHeight="1">
      <c r="B53" s="80"/>
      <c r="C53" s="317" t="s">
        <v>55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9">
        <f>IF(AB52="","",AB52+BK49)</f>
      </c>
      <c r="AC53" s="319"/>
      <c r="AD53" s="319"/>
      <c r="AE53" s="319"/>
      <c r="AF53" s="320"/>
      <c r="AI53" s="81"/>
      <c r="BD53" s="82"/>
      <c r="BE53" s="83"/>
      <c r="BF53" s="84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2"/>
      <c r="BU53" s="102"/>
      <c r="BV53" s="102"/>
      <c r="BW53" s="101"/>
    </row>
    <row r="54" spans="2:75" s="11" customFormat="1" ht="15.75" customHeight="1" thickBot="1">
      <c r="B54" s="9"/>
      <c r="C54" s="219" t="s">
        <v>61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321"/>
      <c r="AC54" s="321"/>
      <c r="AD54" s="321"/>
      <c r="AE54" s="321"/>
      <c r="AF54" s="322"/>
      <c r="AI54" s="61"/>
      <c r="BD54" s="18"/>
      <c r="BE54" s="59"/>
      <c r="BF54" s="60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99"/>
      <c r="BU54" s="99"/>
      <c r="BV54" s="99"/>
      <c r="BW54" s="103"/>
    </row>
    <row r="55" spans="2:75" s="11" customFormat="1" ht="15.75" customHeight="1" thickBot="1">
      <c r="B55" s="9"/>
      <c r="AI55" s="61"/>
      <c r="BD55" s="18"/>
      <c r="BE55" s="59"/>
      <c r="BF55" s="60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99"/>
      <c r="BU55" s="99"/>
      <c r="BV55" s="99"/>
      <c r="BW55" s="103"/>
    </row>
    <row r="56" spans="2:58" ht="15.75" customHeight="1">
      <c r="B56" s="9"/>
      <c r="C56" s="213" t="s">
        <v>67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5"/>
      <c r="AG56" s="11"/>
      <c r="AH56" s="11"/>
      <c r="AI56" s="6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8"/>
      <c r="BE56" s="59"/>
      <c r="BF56" s="60"/>
    </row>
    <row r="57" spans="2:58" ht="15.75" customHeight="1">
      <c r="B57" s="9"/>
      <c r="C57" s="216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8"/>
      <c r="AG57" s="11"/>
      <c r="AH57" s="11"/>
      <c r="AI57" s="6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8"/>
      <c r="BE57" s="59"/>
      <c r="BF57" s="60"/>
    </row>
    <row r="58" spans="2:58" ht="15.75" customHeight="1">
      <c r="B58" s="9"/>
      <c r="C58" s="203" t="s">
        <v>51</v>
      </c>
      <c r="D58" s="204"/>
      <c r="E58" s="204"/>
      <c r="F58" s="204"/>
      <c r="G58" s="204" t="s">
        <v>39</v>
      </c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9" t="s">
        <v>40</v>
      </c>
      <c r="AD58" s="210"/>
      <c r="AE58" s="210"/>
      <c r="AF58" s="211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10"/>
      <c r="BF58" s="60"/>
    </row>
    <row r="59" spans="2:58" ht="15.75" customHeight="1">
      <c r="B59" s="56"/>
      <c r="C59" s="203" t="s">
        <v>24</v>
      </c>
      <c r="D59" s="204"/>
      <c r="E59" s="204"/>
      <c r="F59" s="204"/>
      <c r="G59" s="193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5"/>
      <c r="AC59" s="193"/>
      <c r="AD59" s="194"/>
      <c r="AE59" s="194"/>
      <c r="AF59" s="311"/>
      <c r="AG59" s="11"/>
      <c r="AH59" s="11"/>
      <c r="AI59" s="6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58"/>
      <c r="BE59" s="59"/>
      <c r="BF59" s="60"/>
    </row>
    <row r="60" spans="2:58" ht="17.25" customHeight="1">
      <c r="B60" s="56"/>
      <c r="C60" s="203"/>
      <c r="D60" s="204"/>
      <c r="E60" s="204"/>
      <c r="F60" s="204"/>
      <c r="G60" s="196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8"/>
      <c r="AC60" s="196"/>
      <c r="AD60" s="197"/>
      <c r="AE60" s="197"/>
      <c r="AF60" s="312"/>
      <c r="AG60" s="11"/>
      <c r="AH60" s="11"/>
      <c r="AI60" s="6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58"/>
      <c r="BE60" s="59"/>
      <c r="BF60" s="60"/>
    </row>
    <row r="61" spans="2:58" ht="15.75" customHeight="1">
      <c r="B61" s="56"/>
      <c r="C61" s="201" t="s">
        <v>37</v>
      </c>
      <c r="D61" s="202"/>
      <c r="E61" s="202"/>
      <c r="F61" s="202"/>
      <c r="G61" s="193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5"/>
      <c r="AC61" s="193"/>
      <c r="AD61" s="194"/>
      <c r="AE61" s="194"/>
      <c r="AF61" s="311"/>
      <c r="AG61" s="11"/>
      <c r="AH61" s="11"/>
      <c r="AI61" s="6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58"/>
      <c r="BE61" s="59"/>
      <c r="BF61" s="60"/>
    </row>
    <row r="62" spans="2:58" ht="27.75" customHeight="1">
      <c r="B62" s="56"/>
      <c r="C62" s="201"/>
      <c r="D62" s="202"/>
      <c r="E62" s="202"/>
      <c r="F62" s="202"/>
      <c r="G62" s="196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8"/>
      <c r="AC62" s="196"/>
      <c r="AD62" s="197"/>
      <c r="AE62" s="197"/>
      <c r="AF62" s="312"/>
      <c r="AG62" s="11"/>
      <c r="AH62" s="11"/>
      <c r="AI62" s="6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58"/>
      <c r="BE62" s="59"/>
      <c r="BF62" s="60"/>
    </row>
    <row r="63" spans="2:58" ht="15.75" customHeight="1">
      <c r="B63" s="56"/>
      <c r="C63" s="203" t="s">
        <v>25</v>
      </c>
      <c r="D63" s="204"/>
      <c r="E63" s="204"/>
      <c r="F63" s="204"/>
      <c r="G63" s="193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5"/>
      <c r="AC63" s="193"/>
      <c r="AD63" s="194"/>
      <c r="AE63" s="194"/>
      <c r="AF63" s="311"/>
      <c r="AG63" s="11"/>
      <c r="AH63" s="11"/>
      <c r="AI63" s="6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58"/>
      <c r="BE63" s="59"/>
      <c r="BF63" s="60"/>
    </row>
    <row r="64" spans="2:58" ht="18" customHeight="1">
      <c r="B64" s="56"/>
      <c r="C64" s="203"/>
      <c r="D64" s="204"/>
      <c r="E64" s="204"/>
      <c r="F64" s="204"/>
      <c r="G64" s="196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8"/>
      <c r="AC64" s="196"/>
      <c r="AD64" s="197"/>
      <c r="AE64" s="197"/>
      <c r="AF64" s="312"/>
      <c r="AG64" s="11"/>
      <c r="AH64" s="11"/>
      <c r="AI64" s="6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58"/>
      <c r="BE64" s="59"/>
      <c r="BF64" s="60"/>
    </row>
    <row r="65" spans="2:58" ht="15.75" customHeight="1">
      <c r="B65" s="56"/>
      <c r="C65" s="199" t="s">
        <v>58</v>
      </c>
      <c r="D65" s="200"/>
      <c r="E65" s="200"/>
      <c r="F65" s="200"/>
      <c r="G65" s="193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5"/>
      <c r="AC65" s="193"/>
      <c r="AD65" s="194"/>
      <c r="AE65" s="194"/>
      <c r="AF65" s="311"/>
      <c r="AG65" s="11"/>
      <c r="AH65" s="11"/>
      <c r="AI65" s="6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58"/>
      <c r="BE65" s="59"/>
      <c r="BF65" s="60"/>
    </row>
    <row r="66" spans="2:58" ht="29.25" customHeight="1">
      <c r="B66" s="56"/>
      <c r="C66" s="199"/>
      <c r="D66" s="200"/>
      <c r="E66" s="200"/>
      <c r="F66" s="200"/>
      <c r="G66" s="196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8"/>
      <c r="AC66" s="196"/>
      <c r="AD66" s="197"/>
      <c r="AE66" s="197"/>
      <c r="AF66" s="312"/>
      <c r="AG66" s="11"/>
      <c r="AH66" s="11"/>
      <c r="AI66" s="6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58"/>
      <c r="BE66" s="59"/>
      <c r="BF66" s="60"/>
    </row>
    <row r="67" spans="2:58" ht="15.75" customHeight="1">
      <c r="B67" s="56"/>
      <c r="C67" s="201" t="s">
        <v>38</v>
      </c>
      <c r="D67" s="202"/>
      <c r="E67" s="202"/>
      <c r="F67" s="202"/>
      <c r="G67" s="193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5"/>
      <c r="AC67" s="193"/>
      <c r="AD67" s="194"/>
      <c r="AE67" s="194"/>
      <c r="AF67" s="311"/>
      <c r="AG67" s="11"/>
      <c r="AH67" s="11"/>
      <c r="AI67" s="6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58"/>
      <c r="BE67" s="59"/>
      <c r="BF67" s="60"/>
    </row>
    <row r="68" spans="2:58" ht="15.75" customHeight="1">
      <c r="B68" s="56"/>
      <c r="C68" s="201"/>
      <c r="D68" s="202"/>
      <c r="E68" s="202"/>
      <c r="F68" s="202"/>
      <c r="G68" s="196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8"/>
      <c r="AC68" s="196"/>
      <c r="AD68" s="197"/>
      <c r="AE68" s="197"/>
      <c r="AF68" s="312"/>
      <c r="AG68" s="11"/>
      <c r="AH68" s="11"/>
      <c r="AI68" s="6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58"/>
      <c r="BE68" s="59"/>
      <c r="BF68" s="60"/>
    </row>
    <row r="69" spans="2:58" ht="15.75" customHeight="1">
      <c r="B69" s="56"/>
      <c r="C69" s="246" t="s">
        <v>41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8"/>
      <c r="AC69" s="305">
        <f>IF(AND(AC59="",AC61="",AC63="",AC65="",AC67=""),"",SUM(AC59:AF68))</f>
      </c>
      <c r="AD69" s="306"/>
      <c r="AE69" s="306"/>
      <c r="AF69" s="307"/>
      <c r="AG69" s="11"/>
      <c r="AH69" s="11"/>
      <c r="AI69" s="6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58"/>
      <c r="BE69" s="59"/>
      <c r="BF69" s="60"/>
    </row>
    <row r="70" spans="2:58" ht="15.75" customHeight="1" thickBot="1">
      <c r="B70" s="56"/>
      <c r="C70" s="249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1"/>
      <c r="AC70" s="308"/>
      <c r="AD70" s="309"/>
      <c r="AE70" s="309"/>
      <c r="AF70" s="310"/>
      <c r="AG70" s="11"/>
      <c r="AH70" s="11"/>
      <c r="AI70" s="6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58"/>
      <c r="BE70" s="59"/>
      <c r="BF70" s="60"/>
    </row>
    <row r="71" spans="2:58" ht="15.75" customHeight="1">
      <c r="B71" s="5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6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58"/>
      <c r="BE71" s="59"/>
      <c r="BF71" s="60"/>
    </row>
    <row r="72" spans="2:58" ht="15.75" customHeight="1">
      <c r="B72" s="56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11"/>
      <c r="R72" s="240"/>
      <c r="S72" s="241"/>
      <c r="T72" s="241"/>
      <c r="U72" s="241"/>
      <c r="V72" s="241"/>
      <c r="W72" s="241"/>
      <c r="X72" s="11"/>
      <c r="Y72" s="264"/>
      <c r="Z72" s="264"/>
      <c r="AA72" s="264"/>
      <c r="AB72" s="264"/>
      <c r="AC72" s="264"/>
      <c r="AD72" s="264"/>
      <c r="AE72" s="264"/>
      <c r="AF72" s="264"/>
      <c r="AG72" s="11"/>
      <c r="AH72" s="11"/>
      <c r="AI72" s="6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58"/>
      <c r="BE72" s="59"/>
      <c r="BF72" s="60"/>
    </row>
    <row r="73" spans="2:58" ht="15.75" customHeight="1">
      <c r="B73" s="56"/>
      <c r="C73" s="233" t="s">
        <v>122</v>
      </c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77"/>
      <c r="R73" s="11"/>
      <c r="S73" s="11"/>
      <c r="T73" s="11"/>
      <c r="U73" s="11"/>
      <c r="V73" s="11"/>
      <c r="W73" s="11"/>
      <c r="X73" s="11"/>
      <c r="Y73" s="95"/>
      <c r="Z73" s="237" t="s">
        <v>62</v>
      </c>
      <c r="AA73" s="238"/>
      <c r="AB73" s="238"/>
      <c r="AC73" s="238"/>
      <c r="AD73" s="238"/>
      <c r="AE73" s="238"/>
      <c r="AF73" s="95"/>
      <c r="AG73" s="11"/>
      <c r="AH73" s="11"/>
      <c r="AI73" s="6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58"/>
      <c r="BE73" s="59"/>
      <c r="BF73" s="60"/>
    </row>
    <row r="74" spans="2:57" ht="15.75" customHeight="1" thickBot="1">
      <c r="B74" s="69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 t="s">
        <v>13</v>
      </c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5"/>
    </row>
    <row r="75" ht="15.75" customHeight="1" thickBot="1">
      <c r="AI75" s="52" t="s">
        <v>13</v>
      </c>
    </row>
    <row r="76" spans="2:57" ht="15.75" customHeight="1" thickBot="1">
      <c r="B76" s="53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54"/>
      <c r="AH76" s="54"/>
      <c r="AI76" s="73" t="s">
        <v>13</v>
      </c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5"/>
    </row>
    <row r="77" spans="2:57" ht="15.75" customHeight="1">
      <c r="B77" s="56"/>
      <c r="C77" s="213" t="s">
        <v>47</v>
      </c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5"/>
      <c r="AG77" s="11"/>
      <c r="AH77" s="11"/>
      <c r="AI77" s="61" t="s">
        <v>13</v>
      </c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74"/>
    </row>
    <row r="78" spans="2:57" ht="15.75" customHeight="1">
      <c r="B78" s="56"/>
      <c r="C78" s="216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8"/>
      <c r="AG78" s="11"/>
      <c r="AH78" s="11"/>
      <c r="AI78" s="61" t="s">
        <v>13</v>
      </c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74"/>
    </row>
    <row r="79" spans="2:57" ht="15.75" customHeight="1">
      <c r="B79" s="56"/>
      <c r="C79" s="291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3"/>
      <c r="AG79" s="11"/>
      <c r="AH79" s="11"/>
      <c r="AI79" s="61" t="s">
        <v>13</v>
      </c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74"/>
    </row>
    <row r="80" spans="2:57" ht="15.75" customHeight="1">
      <c r="B80" s="56"/>
      <c r="C80" s="294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6"/>
      <c r="AG80" s="11"/>
      <c r="AH80" s="11"/>
      <c r="AI80" s="61" t="s">
        <v>13</v>
      </c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74"/>
    </row>
    <row r="81" spans="2:57" ht="15.75" customHeight="1">
      <c r="B81" s="56"/>
      <c r="C81" s="294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6"/>
      <c r="AG81" s="11"/>
      <c r="AH81" s="11"/>
      <c r="AI81" s="61" t="s">
        <v>13</v>
      </c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74"/>
    </row>
    <row r="82" spans="2:57" ht="15.75" customHeight="1">
      <c r="B82" s="56"/>
      <c r="C82" s="294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6"/>
      <c r="AG82" s="11"/>
      <c r="AH82" s="11"/>
      <c r="AI82" s="61" t="s">
        <v>13</v>
      </c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74"/>
    </row>
    <row r="83" spans="2:57" ht="15.75" customHeight="1">
      <c r="B83" s="56"/>
      <c r="C83" s="294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6"/>
      <c r="AG83" s="11"/>
      <c r="AH83" s="11"/>
      <c r="AI83" s="61" t="s">
        <v>13</v>
      </c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74"/>
    </row>
    <row r="84" spans="2:57" ht="15.75" customHeight="1">
      <c r="B84" s="56"/>
      <c r="C84" s="294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6"/>
      <c r="AG84" s="11"/>
      <c r="AH84" s="11"/>
      <c r="AI84" s="61" t="s">
        <v>13</v>
      </c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74"/>
    </row>
    <row r="85" spans="2:57" ht="15.75" customHeight="1">
      <c r="B85" s="56"/>
      <c r="C85" s="294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6"/>
      <c r="AG85" s="11"/>
      <c r="AH85" s="11"/>
      <c r="AI85" s="61" t="s">
        <v>13</v>
      </c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74"/>
    </row>
    <row r="86" spans="2:57" ht="15.75" customHeight="1">
      <c r="B86" s="56"/>
      <c r="C86" s="279" t="s">
        <v>48</v>
      </c>
      <c r="D86" s="280"/>
      <c r="E86" s="280"/>
      <c r="F86" s="15"/>
      <c r="G86" s="15"/>
      <c r="H86" s="297" t="s">
        <v>65</v>
      </c>
      <c r="I86" s="297"/>
      <c r="J86" s="297"/>
      <c r="K86" s="297"/>
      <c r="L86" s="15"/>
      <c r="M86" s="297" t="s">
        <v>66</v>
      </c>
      <c r="N86" s="297"/>
      <c r="O86" s="297"/>
      <c r="P86" s="297"/>
      <c r="Q86" s="15"/>
      <c r="R86" s="15"/>
      <c r="S86" s="15"/>
      <c r="T86" s="15"/>
      <c r="U86" s="15"/>
      <c r="V86" s="15"/>
      <c r="W86" s="15"/>
      <c r="X86" s="285" t="s">
        <v>64</v>
      </c>
      <c r="Y86" s="285"/>
      <c r="Z86" s="285"/>
      <c r="AA86" s="285"/>
      <c r="AB86" s="285"/>
      <c r="AC86" s="285"/>
      <c r="AD86" s="285"/>
      <c r="AE86" s="285"/>
      <c r="AF86" s="286"/>
      <c r="AG86" s="11"/>
      <c r="AH86" s="11"/>
      <c r="AI86" s="6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74"/>
    </row>
    <row r="87" spans="2:57" ht="15.75" customHeight="1">
      <c r="B87" s="56"/>
      <c r="C87" s="281"/>
      <c r="D87" s="282"/>
      <c r="E87" s="282"/>
      <c r="F87" s="14"/>
      <c r="G87" s="13"/>
      <c r="H87" s="298"/>
      <c r="I87" s="298"/>
      <c r="J87" s="298"/>
      <c r="K87" s="298"/>
      <c r="L87" s="13"/>
      <c r="M87" s="298"/>
      <c r="N87" s="298"/>
      <c r="O87" s="298"/>
      <c r="P87" s="298"/>
      <c r="Q87" s="282" t="s">
        <v>49</v>
      </c>
      <c r="R87" s="282"/>
      <c r="S87" s="282"/>
      <c r="T87" s="282"/>
      <c r="U87" s="282"/>
      <c r="V87" s="282"/>
      <c r="W87" s="282"/>
      <c r="X87" s="287"/>
      <c r="Y87" s="287"/>
      <c r="Z87" s="287"/>
      <c r="AA87" s="287"/>
      <c r="AB87" s="287"/>
      <c r="AC87" s="287"/>
      <c r="AD87" s="287"/>
      <c r="AE87" s="287"/>
      <c r="AF87" s="288"/>
      <c r="AG87" s="11"/>
      <c r="AH87" s="11"/>
      <c r="AI87" s="61" t="s">
        <v>13</v>
      </c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74"/>
    </row>
    <row r="88" spans="2:57" ht="15.75" customHeight="1" thickBot="1">
      <c r="B88" s="56"/>
      <c r="C88" s="283"/>
      <c r="D88" s="284"/>
      <c r="E88" s="284"/>
      <c r="F88" s="12"/>
      <c r="G88" s="12"/>
      <c r="H88" s="299"/>
      <c r="I88" s="299"/>
      <c r="J88" s="299"/>
      <c r="K88" s="299"/>
      <c r="L88" s="12"/>
      <c r="M88" s="299"/>
      <c r="N88" s="299"/>
      <c r="O88" s="299"/>
      <c r="P88" s="299"/>
      <c r="Q88" s="12"/>
      <c r="R88" s="12"/>
      <c r="S88" s="12"/>
      <c r="T88" s="12"/>
      <c r="U88" s="12"/>
      <c r="V88" s="12"/>
      <c r="W88" s="12"/>
      <c r="X88" s="289"/>
      <c r="Y88" s="289"/>
      <c r="Z88" s="289"/>
      <c r="AA88" s="289"/>
      <c r="AB88" s="289"/>
      <c r="AC88" s="289"/>
      <c r="AD88" s="289"/>
      <c r="AE88" s="289"/>
      <c r="AF88" s="290"/>
      <c r="AG88" s="11"/>
      <c r="AH88" s="11"/>
      <c r="AI88" s="61" t="s">
        <v>13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74"/>
    </row>
    <row r="89" spans="2:57" ht="15.75" customHeight="1" thickBot="1">
      <c r="B89" s="69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1" t="s">
        <v>13</v>
      </c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5"/>
    </row>
    <row r="92" ht="15.75" customHeight="1">
      <c r="AI92" s="76" t="s">
        <v>13</v>
      </c>
    </row>
    <row r="107" ht="15.75" customHeight="1">
      <c r="AI107" s="76" t="s">
        <v>13</v>
      </c>
    </row>
    <row r="108" ht="15.75" customHeight="1">
      <c r="AI108" s="76" t="s">
        <v>13</v>
      </c>
    </row>
    <row r="109" ht="15.75" customHeight="1">
      <c r="AI109" s="76" t="s">
        <v>13</v>
      </c>
    </row>
    <row r="110" ht="15.75" customHeight="1">
      <c r="AI110" s="76" t="s">
        <v>13</v>
      </c>
    </row>
    <row r="111" ht="15.75" customHeight="1">
      <c r="AI111" s="76" t="s">
        <v>13</v>
      </c>
    </row>
    <row r="112" ht="15.75" customHeight="1">
      <c r="AI112" s="76" t="s">
        <v>13</v>
      </c>
    </row>
    <row r="113" ht="15.75" customHeight="1">
      <c r="AI113" s="76" t="s">
        <v>13</v>
      </c>
    </row>
    <row r="114" ht="15.75" customHeight="1">
      <c r="AI114" s="76" t="s">
        <v>13</v>
      </c>
    </row>
    <row r="115" ht="15.75" customHeight="1">
      <c r="AI115" s="76" t="s">
        <v>13</v>
      </c>
    </row>
    <row r="116" ht="15.75" customHeight="1">
      <c r="AI116" s="76" t="s">
        <v>13</v>
      </c>
    </row>
    <row r="117" ht="15.75" customHeight="1">
      <c r="AI117" s="76" t="s">
        <v>13</v>
      </c>
    </row>
    <row r="118" ht="15.75" customHeight="1">
      <c r="AI118" s="76" t="s">
        <v>13</v>
      </c>
    </row>
    <row r="119" ht="15.75" customHeight="1">
      <c r="AI119" s="76" t="s">
        <v>13</v>
      </c>
    </row>
    <row r="120" ht="15.75" customHeight="1">
      <c r="AI120" s="76" t="s">
        <v>13</v>
      </c>
    </row>
    <row r="121" ht="15.75" customHeight="1">
      <c r="AI121" s="76" t="s">
        <v>13</v>
      </c>
    </row>
  </sheetData>
  <sheetProtection/>
  <mergeCells count="267">
    <mergeCell ref="C9:AF9"/>
    <mergeCell ref="F10:T10"/>
    <mergeCell ref="U10:Z10"/>
    <mergeCell ref="AA10:AF10"/>
    <mergeCell ref="C10:E10"/>
    <mergeCell ref="C15:AF16"/>
    <mergeCell ref="Q18:T18"/>
    <mergeCell ref="AC13:AF13"/>
    <mergeCell ref="M17:P17"/>
    <mergeCell ref="Q17:T17"/>
    <mergeCell ref="U17:X17"/>
    <mergeCell ref="U18:X18"/>
    <mergeCell ref="C14:AF14"/>
    <mergeCell ref="I17:L17"/>
    <mergeCell ref="AC18:AF18"/>
    <mergeCell ref="B1:BE2"/>
    <mergeCell ref="C4:AF4"/>
    <mergeCell ref="C5:AF5"/>
    <mergeCell ref="C7:E7"/>
    <mergeCell ref="F7:T7"/>
    <mergeCell ref="U7:Z7"/>
    <mergeCell ref="AA7:AF7"/>
    <mergeCell ref="Q21:T21"/>
    <mergeCell ref="Q22:T22"/>
    <mergeCell ref="Q23:T23"/>
    <mergeCell ref="U23:X23"/>
    <mergeCell ref="U21:X21"/>
    <mergeCell ref="U22:X22"/>
    <mergeCell ref="M19:P19"/>
    <mergeCell ref="M21:P21"/>
    <mergeCell ref="F23:H23"/>
    <mergeCell ref="I21:L21"/>
    <mergeCell ref="I22:L22"/>
    <mergeCell ref="I23:L23"/>
    <mergeCell ref="N11:P11"/>
    <mergeCell ref="C12:E12"/>
    <mergeCell ref="O12:T12"/>
    <mergeCell ref="Q20:T20"/>
    <mergeCell ref="AC22:AF22"/>
    <mergeCell ref="AC23:AF23"/>
    <mergeCell ref="Y18:AB18"/>
    <mergeCell ref="Y19:AB19"/>
    <mergeCell ref="Y20:AB20"/>
    <mergeCell ref="Y23:AB23"/>
    <mergeCell ref="M22:P22"/>
    <mergeCell ref="M23:P23"/>
    <mergeCell ref="Q11:AF11"/>
    <mergeCell ref="C13:H13"/>
    <mergeCell ref="J13:M13"/>
    <mergeCell ref="O13:R13"/>
    <mergeCell ref="X13:AA13"/>
    <mergeCell ref="T13:V13"/>
    <mergeCell ref="C11:E11"/>
    <mergeCell ref="F11:M11"/>
    <mergeCell ref="U19:X19"/>
    <mergeCell ref="I27:L27"/>
    <mergeCell ref="G61:AB62"/>
    <mergeCell ref="G67:AB68"/>
    <mergeCell ref="R72:W72"/>
    <mergeCell ref="U20:X20"/>
    <mergeCell ref="M25:P25"/>
    <mergeCell ref="F22:H22"/>
    <mergeCell ref="M20:P20"/>
    <mergeCell ref="I20:L20"/>
    <mergeCell ref="Q28:T28"/>
    <mergeCell ref="U28:X28"/>
    <mergeCell ref="F12:J12"/>
    <mergeCell ref="K12:N12"/>
    <mergeCell ref="G59:AB60"/>
    <mergeCell ref="U12:W12"/>
    <mergeCell ref="X12:AF12"/>
    <mergeCell ref="I18:L18"/>
    <mergeCell ref="M18:P18"/>
    <mergeCell ref="I19:L19"/>
    <mergeCell ref="C26:E31"/>
    <mergeCell ref="F26:H26"/>
    <mergeCell ref="F28:H28"/>
    <mergeCell ref="F31:H31"/>
    <mergeCell ref="F30:H30"/>
    <mergeCell ref="M27:P27"/>
    <mergeCell ref="I28:L28"/>
    <mergeCell ref="M28:P28"/>
    <mergeCell ref="I31:L31"/>
    <mergeCell ref="Y21:AB21"/>
    <mergeCell ref="Y22:AB22"/>
    <mergeCell ref="F29:H29"/>
    <mergeCell ref="F27:H27"/>
    <mergeCell ref="I26:L26"/>
    <mergeCell ref="I30:L30"/>
    <mergeCell ref="I29:L29"/>
    <mergeCell ref="Q25:T25"/>
    <mergeCell ref="U25:X25"/>
    <mergeCell ref="AC19:AF19"/>
    <mergeCell ref="AC20:AF20"/>
    <mergeCell ref="AC21:AF21"/>
    <mergeCell ref="I33:L33"/>
    <mergeCell ref="M33:P33"/>
    <mergeCell ref="AC28:AF28"/>
    <mergeCell ref="M26:P26"/>
    <mergeCell ref="Q26:T26"/>
    <mergeCell ref="U26:X26"/>
    <mergeCell ref="Y26:AB26"/>
    <mergeCell ref="C33:E33"/>
    <mergeCell ref="F33:H33"/>
    <mergeCell ref="F37:H37"/>
    <mergeCell ref="I36:L36"/>
    <mergeCell ref="M36:P36"/>
    <mergeCell ref="F36:H36"/>
    <mergeCell ref="I35:L35"/>
    <mergeCell ref="F35:H35"/>
    <mergeCell ref="I34:L34"/>
    <mergeCell ref="C34:E38"/>
    <mergeCell ref="F34:H34"/>
    <mergeCell ref="I37:L37"/>
    <mergeCell ref="M37:P37"/>
    <mergeCell ref="AC34:AF34"/>
    <mergeCell ref="AC35:AF35"/>
    <mergeCell ref="M34:P34"/>
    <mergeCell ref="C48:D48"/>
    <mergeCell ref="R48:AA48"/>
    <mergeCell ref="Q34:T34"/>
    <mergeCell ref="U34:X34"/>
    <mergeCell ref="C46:D46"/>
    <mergeCell ref="E46:Q46"/>
    <mergeCell ref="R46:AA46"/>
    <mergeCell ref="U35:X35"/>
    <mergeCell ref="Y34:AB34"/>
    <mergeCell ref="F38:H38"/>
    <mergeCell ref="C51:D51"/>
    <mergeCell ref="E51:Q51"/>
    <mergeCell ref="C58:F58"/>
    <mergeCell ref="G58:AB58"/>
    <mergeCell ref="AC58:AF58"/>
    <mergeCell ref="C47:D47"/>
    <mergeCell ref="E47:Q47"/>
    <mergeCell ref="R47:AA47"/>
    <mergeCell ref="R51:AA51"/>
    <mergeCell ref="E48:Q48"/>
    <mergeCell ref="F21:H21"/>
    <mergeCell ref="C17:E17"/>
    <mergeCell ref="F17:H17"/>
    <mergeCell ref="Q19:T19"/>
    <mergeCell ref="C50:D50"/>
    <mergeCell ref="E50:Q50"/>
    <mergeCell ref="R50:AA50"/>
    <mergeCell ref="C49:D49"/>
    <mergeCell ref="E49:Q49"/>
    <mergeCell ref="R49:AA49"/>
    <mergeCell ref="C65:F66"/>
    <mergeCell ref="G65:AB66"/>
    <mergeCell ref="AC63:AF64"/>
    <mergeCell ref="AC65:AF66"/>
    <mergeCell ref="Y17:AB17"/>
    <mergeCell ref="AC17:AF17"/>
    <mergeCell ref="C18:E23"/>
    <mergeCell ref="F18:H18"/>
    <mergeCell ref="F19:H19"/>
    <mergeCell ref="F20:H20"/>
    <mergeCell ref="AB54:AF54"/>
    <mergeCell ref="C63:F64"/>
    <mergeCell ref="G63:AB64"/>
    <mergeCell ref="C59:F60"/>
    <mergeCell ref="C61:F62"/>
    <mergeCell ref="AC59:AF60"/>
    <mergeCell ref="AC61:AF62"/>
    <mergeCell ref="C56:AF57"/>
    <mergeCell ref="AB51:AF51"/>
    <mergeCell ref="C69:AB70"/>
    <mergeCell ref="AC69:AF70"/>
    <mergeCell ref="C67:F68"/>
    <mergeCell ref="AC67:AF68"/>
    <mergeCell ref="C52:AA52"/>
    <mergeCell ref="AB52:AF52"/>
    <mergeCell ref="C53:AA53"/>
    <mergeCell ref="AB53:AF53"/>
    <mergeCell ref="C54:AA54"/>
    <mergeCell ref="AC26:AF26"/>
    <mergeCell ref="Y27:AB27"/>
    <mergeCell ref="AC27:AF27"/>
    <mergeCell ref="Y28:AB28"/>
    <mergeCell ref="AB49:AF49"/>
    <mergeCell ref="AB50:AF50"/>
    <mergeCell ref="R43:AA43"/>
    <mergeCell ref="AB45:AF45"/>
    <mergeCell ref="Q27:T27"/>
    <mergeCell ref="U27:X27"/>
    <mergeCell ref="Q30:T30"/>
    <mergeCell ref="Y33:AB33"/>
    <mergeCell ref="AC33:AF33"/>
    <mergeCell ref="Y31:AB31"/>
    <mergeCell ref="AC31:AF31"/>
    <mergeCell ref="M31:P31"/>
    <mergeCell ref="U33:X33"/>
    <mergeCell ref="U31:X31"/>
    <mergeCell ref="Q31:T31"/>
    <mergeCell ref="Q33:T33"/>
    <mergeCell ref="C24:AF24"/>
    <mergeCell ref="C25:E25"/>
    <mergeCell ref="F25:H25"/>
    <mergeCell ref="I25:L25"/>
    <mergeCell ref="Y25:AB25"/>
    <mergeCell ref="AC25:AF25"/>
    <mergeCell ref="AC36:AF36"/>
    <mergeCell ref="AC29:AF29"/>
    <mergeCell ref="AC30:AF30"/>
    <mergeCell ref="M30:P30"/>
    <mergeCell ref="Y30:AB30"/>
    <mergeCell ref="U30:X30"/>
    <mergeCell ref="M29:P29"/>
    <mergeCell ref="Q29:T29"/>
    <mergeCell ref="U29:X29"/>
    <mergeCell ref="Y29:AB29"/>
    <mergeCell ref="Y35:AB35"/>
    <mergeCell ref="Q35:T35"/>
    <mergeCell ref="M35:P35"/>
    <mergeCell ref="U39:X39"/>
    <mergeCell ref="Y39:AB39"/>
    <mergeCell ref="Q36:T36"/>
    <mergeCell ref="U36:X36"/>
    <mergeCell ref="Y36:AB36"/>
    <mergeCell ref="AC39:AF39"/>
    <mergeCell ref="C42:AF42"/>
    <mergeCell ref="C40:AF41"/>
    <mergeCell ref="C73:P73"/>
    <mergeCell ref="Z73:AE73"/>
    <mergeCell ref="AB43:AF43"/>
    <mergeCell ref="AB44:AF44"/>
    <mergeCell ref="C43:D43"/>
    <mergeCell ref="C72:P72"/>
    <mergeCell ref="Y72:AF72"/>
    <mergeCell ref="AB46:AF46"/>
    <mergeCell ref="AB47:AF47"/>
    <mergeCell ref="AB48:AF48"/>
    <mergeCell ref="C86:E88"/>
    <mergeCell ref="Q87:W87"/>
    <mergeCell ref="X86:AF88"/>
    <mergeCell ref="C79:AF85"/>
    <mergeCell ref="M86:P88"/>
    <mergeCell ref="H86:K88"/>
    <mergeCell ref="C77:AF78"/>
    <mergeCell ref="C45:D45"/>
    <mergeCell ref="E45:Q45"/>
    <mergeCell ref="R45:AA45"/>
    <mergeCell ref="C44:D44"/>
    <mergeCell ref="I39:L39"/>
    <mergeCell ref="M39:P39"/>
    <mergeCell ref="Q39:T39"/>
    <mergeCell ref="E44:Q44"/>
    <mergeCell ref="R44:AA44"/>
    <mergeCell ref="E43:Q43"/>
    <mergeCell ref="AC37:AF37"/>
    <mergeCell ref="I38:L38"/>
    <mergeCell ref="M38:P38"/>
    <mergeCell ref="Q38:T38"/>
    <mergeCell ref="U38:X38"/>
    <mergeCell ref="Y38:AB38"/>
    <mergeCell ref="AC38:AF38"/>
    <mergeCell ref="Y37:AB37"/>
    <mergeCell ref="Q37:T37"/>
    <mergeCell ref="U37:X37"/>
    <mergeCell ref="BJ15:BP15"/>
    <mergeCell ref="BJ18:BP18"/>
    <mergeCell ref="BJ19:BP19"/>
    <mergeCell ref="BJ3:BP3"/>
    <mergeCell ref="BJ5:BP6"/>
    <mergeCell ref="BJ8:BP8"/>
    <mergeCell ref="BJ11:BP12"/>
  </mergeCells>
  <conditionalFormatting sqref="BK49">
    <cfRule type="cellIs" priority="1" dxfId="1" operator="notEqual">
      <formula>0</formula>
    </cfRule>
    <cfRule type="cellIs" priority="2" dxfId="0" operator="equal">
      <formula>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58" r:id="rId1"/>
  <ignoredErrors>
    <ignoredError sqref="BV6:BV10 V10:Z10 AB52:AB53 F7 AA7 O12 AA10 X12 F11:P11 F12:N12 Y12:AF12 F10:T10 AB10:AF10 P12:W12 I13:AB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89"/>
  <sheetViews>
    <sheetView showGridLines="0" tabSelected="1" zoomScalePageLayoutView="0" workbookViewId="0" topLeftCell="A34">
      <selection activeCell="F7" sqref="F7:T7"/>
    </sheetView>
  </sheetViews>
  <sheetFormatPr defaultColWidth="3.00390625" defaultRowHeight="15.75" customHeight="1"/>
  <cols>
    <col min="1" max="2" width="3.00390625" style="19" customWidth="1"/>
    <col min="3" max="3" width="4.57421875" style="19" customWidth="1"/>
    <col min="4" max="4" width="3.421875" style="19" customWidth="1"/>
    <col min="5" max="8" width="3.00390625" style="19" customWidth="1"/>
    <col min="9" max="9" width="3.7109375" style="19" customWidth="1"/>
    <col min="10" max="13" width="3.00390625" style="19" customWidth="1"/>
    <col min="14" max="14" width="3.7109375" style="19" customWidth="1"/>
    <col min="15" max="15" width="3.140625" style="19" customWidth="1"/>
    <col min="16" max="17" width="3.00390625" style="19" customWidth="1"/>
    <col min="18" max="18" width="4.28125" style="19" customWidth="1"/>
    <col min="19" max="19" width="3.7109375" style="19" customWidth="1"/>
    <col min="20" max="20" width="3.140625" style="19" customWidth="1"/>
    <col min="21" max="22" width="3.00390625" style="19" customWidth="1"/>
    <col min="23" max="23" width="3.7109375" style="19" customWidth="1"/>
    <col min="24" max="27" width="3.00390625" style="19" customWidth="1"/>
    <col min="28" max="28" width="3.7109375" style="19" customWidth="1"/>
    <col min="29" max="31" width="3.00390625" style="19" customWidth="1"/>
    <col min="32" max="32" width="3.421875" style="19" customWidth="1"/>
    <col min="33" max="56" width="3.00390625" style="19" hidden="1" customWidth="1"/>
    <col min="57" max="61" width="3.00390625" style="19" customWidth="1"/>
    <col min="62" max="68" width="9.00390625" style="19" customWidth="1"/>
    <col min="69" max="71" width="3.00390625" style="19" customWidth="1"/>
    <col min="72" max="72" width="36.8515625" style="19" hidden="1" customWidth="1"/>
    <col min="73" max="73" width="11.00390625" style="19" hidden="1" customWidth="1"/>
    <col min="74" max="74" width="6.421875" style="19" hidden="1" customWidth="1"/>
    <col min="75" max="16384" width="3.00390625" style="19" customWidth="1"/>
  </cols>
  <sheetData>
    <row r="1" spans="2:57" ht="15.75" customHeight="1">
      <c r="B1" s="390" t="s">
        <v>52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</row>
    <row r="2" spans="2:72" ht="15.75" customHeight="1" thickBot="1"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T2" s="20" t="s">
        <v>71</v>
      </c>
    </row>
    <row r="3" spans="2:73" ht="15.75" customHeight="1" thickBo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3"/>
      <c r="BT3" s="20" t="s">
        <v>72</v>
      </c>
      <c r="BU3" s="24" t="s">
        <v>114</v>
      </c>
    </row>
    <row r="4" spans="2:73" ht="15.75" customHeight="1">
      <c r="B4" s="25"/>
      <c r="C4" s="158" t="s">
        <v>31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4"/>
      <c r="AG4" s="26"/>
      <c r="AH4" s="27" t="s">
        <v>15</v>
      </c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28"/>
      <c r="BE4" s="29"/>
      <c r="BF4" s="30"/>
      <c r="BT4" s="20" t="s">
        <v>73</v>
      </c>
      <c r="BU4" s="24"/>
    </row>
    <row r="5" spans="2:73" ht="15.75" customHeight="1" thickBot="1">
      <c r="B5" s="25"/>
      <c r="C5" s="395" t="s">
        <v>70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7"/>
      <c r="AG5" s="26"/>
      <c r="AH5" s="27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28"/>
      <c r="BE5" s="29"/>
      <c r="BF5" s="30"/>
      <c r="BJ5" s="272" t="s">
        <v>123</v>
      </c>
      <c r="BK5" s="272"/>
      <c r="BL5" s="272"/>
      <c r="BM5" s="272"/>
      <c r="BN5" s="272"/>
      <c r="BO5" s="272"/>
      <c r="BP5" s="272"/>
      <c r="BT5" s="20" t="s">
        <v>74</v>
      </c>
      <c r="BU5" s="19" t="s">
        <v>115</v>
      </c>
    </row>
    <row r="6" spans="2:74" ht="15.75" customHeight="1" thickBot="1">
      <c r="B6" s="25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26"/>
      <c r="AH6" s="27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26"/>
      <c r="BE6" s="29"/>
      <c r="BF6" s="30"/>
      <c r="BJ6" s="272"/>
      <c r="BK6" s="272"/>
      <c r="BL6" s="272"/>
      <c r="BM6" s="272"/>
      <c r="BN6" s="272"/>
      <c r="BO6" s="272"/>
      <c r="BP6" s="272"/>
      <c r="BT6" s="20" t="s">
        <v>75</v>
      </c>
      <c r="BU6" s="24">
        <v>1</v>
      </c>
      <c r="BV6" s="19">
        <f>IF(I13="","",1)</f>
      </c>
    </row>
    <row r="7" spans="2:74" ht="15.75" customHeight="1" thickBot="1">
      <c r="B7" s="25"/>
      <c r="C7" s="332" t="s">
        <v>34</v>
      </c>
      <c r="D7" s="333"/>
      <c r="E7" s="333"/>
      <c r="F7" s="334">
        <f>IF(FPA!F7="","",FPA!F7)</f>
      </c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178" t="s">
        <v>35</v>
      </c>
      <c r="V7" s="178"/>
      <c r="W7" s="178"/>
      <c r="X7" s="178"/>
      <c r="Y7" s="178"/>
      <c r="Z7" s="178"/>
      <c r="AA7" s="334">
        <f>IF(FPA!AA7="","",FPA!AA7)</f>
      </c>
      <c r="AB7" s="334"/>
      <c r="AC7" s="334"/>
      <c r="AD7" s="334"/>
      <c r="AE7" s="334"/>
      <c r="AF7" s="335"/>
      <c r="AG7" s="26"/>
      <c r="AH7" s="27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26"/>
      <c r="BE7" s="29"/>
      <c r="BF7" s="30"/>
      <c r="BT7" s="20" t="s">
        <v>76</v>
      </c>
      <c r="BU7" s="24">
        <v>2</v>
      </c>
      <c r="BV7" s="19">
        <f>IF(N13="","",1)</f>
      </c>
    </row>
    <row r="8" spans="2:74" ht="15.75" customHeight="1" thickBot="1">
      <c r="B8" s="25"/>
      <c r="C8" s="103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V8" s="105"/>
      <c r="W8" s="105"/>
      <c r="X8" s="105"/>
      <c r="Y8" s="105"/>
      <c r="Z8" s="105"/>
      <c r="AA8" s="107"/>
      <c r="AB8" s="107"/>
      <c r="AC8" s="107"/>
      <c r="AD8" s="107"/>
      <c r="AE8" s="107"/>
      <c r="AF8" s="107"/>
      <c r="AG8" s="26"/>
      <c r="AH8" s="27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26"/>
      <c r="BE8" s="29"/>
      <c r="BF8" s="30"/>
      <c r="BT8" s="20" t="s">
        <v>77</v>
      </c>
      <c r="BU8" s="24">
        <v>3</v>
      </c>
      <c r="BV8" s="19">
        <f>IF(S13="","",1)</f>
      </c>
    </row>
    <row r="9" spans="2:74" ht="15.75" customHeight="1">
      <c r="B9" s="25"/>
      <c r="C9" s="336" t="s">
        <v>57</v>
      </c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8"/>
      <c r="AG9" s="26"/>
      <c r="AH9" s="27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26"/>
      <c r="BE9" s="29"/>
      <c r="BF9" s="30"/>
      <c r="BT9" s="20" t="s">
        <v>78</v>
      </c>
      <c r="BU9" s="24">
        <v>4</v>
      </c>
      <c r="BV9" s="19">
        <f>IF(W13="","",1)</f>
      </c>
    </row>
    <row r="10" spans="2:74" ht="15.75" customHeight="1">
      <c r="B10" s="25"/>
      <c r="C10" s="122" t="s">
        <v>32</v>
      </c>
      <c r="D10" s="123"/>
      <c r="E10" s="124"/>
      <c r="F10" s="339">
        <f>IF(FPA!F10="","",FPA!F10)</f>
      </c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1"/>
      <c r="U10" s="183" t="s">
        <v>33</v>
      </c>
      <c r="V10" s="183"/>
      <c r="W10" s="183"/>
      <c r="X10" s="183"/>
      <c r="Y10" s="183"/>
      <c r="Z10" s="183"/>
      <c r="AA10" s="342">
        <f>IF(FPA!AA10="","",FPA!AA10)</f>
      </c>
      <c r="AB10" s="342"/>
      <c r="AC10" s="342"/>
      <c r="AD10" s="342"/>
      <c r="AE10" s="342"/>
      <c r="AF10" s="343"/>
      <c r="AG10" s="26"/>
      <c r="AH10" s="27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26"/>
      <c r="BE10" s="29"/>
      <c r="BF10" s="30"/>
      <c r="BT10" s="20" t="s">
        <v>79</v>
      </c>
      <c r="BU10" s="24">
        <v>5</v>
      </c>
      <c r="BV10" s="19">
        <f>IF(AB13="","",1)</f>
      </c>
    </row>
    <row r="11" spans="2:72" ht="15.75" customHeight="1">
      <c r="B11" s="25"/>
      <c r="C11" s="122" t="s">
        <v>22</v>
      </c>
      <c r="D11" s="123"/>
      <c r="E11" s="123"/>
      <c r="F11" s="327">
        <f>IF(FPA!F11="","",FPA!F11)</f>
      </c>
      <c r="G11" s="328"/>
      <c r="H11" s="328"/>
      <c r="I11" s="328"/>
      <c r="J11" s="328"/>
      <c r="K11" s="328"/>
      <c r="L11" s="328"/>
      <c r="M11" s="329"/>
      <c r="N11" s="167" t="s">
        <v>14</v>
      </c>
      <c r="O11" s="168"/>
      <c r="P11" s="169"/>
      <c r="Q11" s="398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400"/>
      <c r="AG11" s="27" t="s">
        <v>16</v>
      </c>
      <c r="AH11" s="27" t="s">
        <v>21</v>
      </c>
      <c r="AI11" s="33" t="s">
        <v>19</v>
      </c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28"/>
      <c r="BE11" s="29"/>
      <c r="BF11" s="30"/>
      <c r="BT11" s="20" t="s">
        <v>80</v>
      </c>
    </row>
    <row r="12" spans="2:72" ht="15.75" customHeight="1">
      <c r="B12" s="25"/>
      <c r="C12" s="122" t="s">
        <v>5</v>
      </c>
      <c r="D12" s="123"/>
      <c r="E12" s="123"/>
      <c r="F12" s="323">
        <f>IF(FPA!F12="","",FPA!F12)</f>
      </c>
      <c r="G12" s="323"/>
      <c r="H12" s="323"/>
      <c r="I12" s="323"/>
      <c r="J12" s="323"/>
      <c r="K12" s="173" t="s">
        <v>11</v>
      </c>
      <c r="L12" s="174"/>
      <c r="M12" s="174"/>
      <c r="N12" s="174"/>
      <c r="O12" s="330">
        <f>IF(FPA!O12="","",FPA!O12)</f>
      </c>
      <c r="P12" s="330"/>
      <c r="Q12" s="330"/>
      <c r="R12" s="330"/>
      <c r="S12" s="330"/>
      <c r="T12" s="330"/>
      <c r="U12" s="173" t="s">
        <v>108</v>
      </c>
      <c r="V12" s="174"/>
      <c r="W12" s="174"/>
      <c r="X12" s="324">
        <f>IF(FPA!X12="","",FPA!X12)</f>
      </c>
      <c r="Y12" s="325"/>
      <c r="Z12" s="325"/>
      <c r="AA12" s="325"/>
      <c r="AB12" s="325"/>
      <c r="AC12" s="325"/>
      <c r="AD12" s="325"/>
      <c r="AE12" s="325"/>
      <c r="AF12" s="326"/>
      <c r="AG12" s="34" t="s">
        <v>12</v>
      </c>
      <c r="AH12" s="90"/>
      <c r="AI12" s="33" t="s">
        <v>13</v>
      </c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28"/>
      <c r="BE12" s="29"/>
      <c r="BF12" s="30"/>
      <c r="BT12" s="20" t="s">
        <v>81</v>
      </c>
    </row>
    <row r="13" spans="2:72" ht="15.75" customHeight="1" thickBot="1">
      <c r="B13" s="25"/>
      <c r="C13" s="129" t="s">
        <v>2</v>
      </c>
      <c r="D13" s="130"/>
      <c r="E13" s="130"/>
      <c r="F13" s="130"/>
      <c r="G13" s="130"/>
      <c r="H13" s="131"/>
      <c r="I13" s="114">
        <f>IF(FPA!I13="","",FPA!I13)</f>
      </c>
      <c r="J13" s="120" t="s">
        <v>109</v>
      </c>
      <c r="K13" s="121"/>
      <c r="L13" s="121"/>
      <c r="M13" s="212"/>
      <c r="N13" s="114">
        <f>IF(FPA!N13="","",FPA!N13)</f>
      </c>
      <c r="O13" s="120" t="s">
        <v>110</v>
      </c>
      <c r="P13" s="121"/>
      <c r="Q13" s="121"/>
      <c r="R13" s="121"/>
      <c r="S13" s="114">
        <f>IF(FPA!S13="","",FPA!S13)</f>
      </c>
      <c r="T13" s="148" t="s">
        <v>111</v>
      </c>
      <c r="U13" s="149"/>
      <c r="V13" s="149"/>
      <c r="W13" s="114">
        <f>IF(FPA!W13="","",FPA!W13)</f>
      </c>
      <c r="X13" s="121" t="s">
        <v>112</v>
      </c>
      <c r="Y13" s="121"/>
      <c r="Z13" s="121"/>
      <c r="AA13" s="212"/>
      <c r="AB13" s="114">
        <f>IF(FPA!AB13="","",FPA!AB13)</f>
      </c>
      <c r="AC13" s="130" t="s">
        <v>113</v>
      </c>
      <c r="AD13" s="130"/>
      <c r="AE13" s="130"/>
      <c r="AF13" s="177"/>
      <c r="AG13" s="34" t="s">
        <v>10</v>
      </c>
      <c r="AH13" s="90"/>
      <c r="AI13" s="33" t="s">
        <v>13</v>
      </c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28"/>
      <c r="BE13" s="29"/>
      <c r="BF13" s="30"/>
      <c r="BT13" s="20" t="s">
        <v>82</v>
      </c>
    </row>
    <row r="14" spans="2:72" ht="15.75" customHeight="1" thickBot="1">
      <c r="B14" s="25"/>
      <c r="C14" s="125">
        <f>IF(AND(BV9=1,BV10=1),"O docente não pode ser substituto e temporário ao mesmo tempo",IF(AND(BV6=1,BV7=1),"O docente não pode ser 20h e 40h ao mesmo tempo",IF(AND(BV7=1,BV8=1),"O docente RDE já possui regime de 40h. Não precisa marcar o 40h se ele for RDE",IF(OR(BV9=1,BV10=1)*AND(BV8=1),"O docente substituto ou temporário não pode ser RDE",IF(AND(BV6=1,BV8=1),"O docente RDE tem regime de 40h, então não pode ser 20h","")))))</f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90"/>
      <c r="AH14" s="90"/>
      <c r="AI14" s="33"/>
      <c r="AJ14" s="30"/>
      <c r="AK14" s="90"/>
      <c r="AL14" s="90"/>
      <c r="AM14" s="90"/>
      <c r="AN14" s="30"/>
      <c r="AO14" s="90"/>
      <c r="AP14" s="90"/>
      <c r="AQ14" s="90"/>
      <c r="AR14" s="30"/>
      <c r="AS14" s="90"/>
      <c r="AT14" s="90"/>
      <c r="AU14" s="90"/>
      <c r="AV14" s="30"/>
      <c r="AW14" s="90"/>
      <c r="AX14" s="90"/>
      <c r="AY14" s="90"/>
      <c r="AZ14" s="30"/>
      <c r="BA14" s="90"/>
      <c r="BB14" s="90"/>
      <c r="BC14" s="90"/>
      <c r="BD14" s="28"/>
      <c r="BE14" s="29"/>
      <c r="BF14" s="30"/>
      <c r="BT14" s="20" t="s">
        <v>83</v>
      </c>
    </row>
    <row r="15" spans="2:72" ht="15.75" customHeight="1">
      <c r="B15" s="25"/>
      <c r="C15" s="401" t="s">
        <v>59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3"/>
      <c r="AG15" s="90"/>
      <c r="AH15" s="90"/>
      <c r="AI15" s="33"/>
      <c r="AJ15" s="30"/>
      <c r="AK15" s="90"/>
      <c r="AL15" s="90"/>
      <c r="AM15" s="90"/>
      <c r="AN15" s="30"/>
      <c r="AO15" s="90"/>
      <c r="AP15" s="90"/>
      <c r="AQ15" s="90"/>
      <c r="AR15" s="30"/>
      <c r="AS15" s="90"/>
      <c r="AT15" s="90"/>
      <c r="AU15" s="90"/>
      <c r="AV15" s="30"/>
      <c r="AW15" s="90"/>
      <c r="AX15" s="90"/>
      <c r="AY15" s="90"/>
      <c r="AZ15" s="30"/>
      <c r="BA15" s="90"/>
      <c r="BB15" s="90"/>
      <c r="BC15" s="90"/>
      <c r="BD15" s="28"/>
      <c r="BE15" s="29"/>
      <c r="BF15" s="30"/>
      <c r="BT15" s="20" t="s">
        <v>84</v>
      </c>
    </row>
    <row r="16" spans="2:72" ht="15.75" customHeight="1">
      <c r="B16" s="25"/>
      <c r="C16" s="404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6"/>
      <c r="AG16" s="26"/>
      <c r="AH16" s="90"/>
      <c r="AI16" s="33" t="s">
        <v>13</v>
      </c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28"/>
      <c r="BE16" s="29"/>
      <c r="BF16" s="36"/>
      <c r="BT16" s="20" t="s">
        <v>85</v>
      </c>
    </row>
    <row r="17" spans="2:72" ht="15.75" customHeight="1">
      <c r="B17" s="25"/>
      <c r="C17" s="407" t="s">
        <v>50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408"/>
      <c r="AG17" s="26"/>
      <c r="AH17" s="90"/>
      <c r="AI17" s="33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26"/>
      <c r="BE17" s="37"/>
      <c r="BF17" s="36"/>
      <c r="BT17" s="20" t="s">
        <v>86</v>
      </c>
    </row>
    <row r="18" spans="2:72" ht="15.75" customHeight="1">
      <c r="B18" s="25"/>
      <c r="C18" s="407" t="s">
        <v>18</v>
      </c>
      <c r="D18" s="169"/>
      <c r="E18" s="167" t="s">
        <v>8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  <c r="R18" s="167" t="s">
        <v>17</v>
      </c>
      <c r="S18" s="168"/>
      <c r="T18" s="168"/>
      <c r="U18" s="168"/>
      <c r="V18" s="168"/>
      <c r="W18" s="168"/>
      <c r="X18" s="168"/>
      <c r="Y18" s="168"/>
      <c r="Z18" s="168"/>
      <c r="AA18" s="169"/>
      <c r="AB18" s="183" t="s">
        <v>43</v>
      </c>
      <c r="AC18" s="183"/>
      <c r="AD18" s="183"/>
      <c r="AE18" s="183"/>
      <c r="AF18" s="409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8"/>
      <c r="BF18" s="39"/>
      <c r="BT18" s="20" t="s">
        <v>87</v>
      </c>
    </row>
    <row r="19" spans="2:72" ht="15.75" customHeight="1">
      <c r="B19" s="25"/>
      <c r="C19" s="146"/>
      <c r="D19" s="147"/>
      <c r="E19" s="170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47"/>
      <c r="R19" s="170"/>
      <c r="S19" s="171"/>
      <c r="T19" s="171"/>
      <c r="U19" s="171"/>
      <c r="V19" s="171"/>
      <c r="W19" s="171"/>
      <c r="X19" s="171"/>
      <c r="Y19" s="171"/>
      <c r="Z19" s="171"/>
      <c r="AA19" s="147"/>
      <c r="AB19" s="170"/>
      <c r="AC19" s="171"/>
      <c r="AD19" s="171"/>
      <c r="AE19" s="171"/>
      <c r="AF19" s="172"/>
      <c r="AG19" s="26"/>
      <c r="AH19" s="90"/>
      <c r="AI19" s="33" t="s">
        <v>13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8"/>
      <c r="BE19" s="29"/>
      <c r="BF19" s="30"/>
      <c r="BT19" s="20" t="s">
        <v>88</v>
      </c>
    </row>
    <row r="20" spans="2:72" ht="15.75" customHeight="1">
      <c r="B20" s="25"/>
      <c r="C20" s="146"/>
      <c r="D20" s="147"/>
      <c r="E20" s="170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47"/>
      <c r="R20" s="170"/>
      <c r="S20" s="171"/>
      <c r="T20" s="171"/>
      <c r="U20" s="171"/>
      <c r="V20" s="171"/>
      <c r="W20" s="171"/>
      <c r="X20" s="171"/>
      <c r="Y20" s="171"/>
      <c r="Z20" s="171"/>
      <c r="AA20" s="147"/>
      <c r="AB20" s="170"/>
      <c r="AC20" s="171"/>
      <c r="AD20" s="171"/>
      <c r="AE20" s="171"/>
      <c r="AF20" s="172"/>
      <c r="AG20" s="26"/>
      <c r="AH20" s="90"/>
      <c r="AI20" s="33" t="s">
        <v>13</v>
      </c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8"/>
      <c r="BE20" s="29"/>
      <c r="BF20" s="30"/>
      <c r="BT20" s="20" t="s">
        <v>89</v>
      </c>
    </row>
    <row r="21" spans="2:72" ht="15.75" customHeight="1">
      <c r="B21" s="25"/>
      <c r="C21" s="146"/>
      <c r="D21" s="147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47"/>
      <c r="R21" s="170"/>
      <c r="S21" s="171"/>
      <c r="T21" s="171"/>
      <c r="U21" s="171"/>
      <c r="V21" s="171"/>
      <c r="W21" s="171"/>
      <c r="X21" s="171"/>
      <c r="Y21" s="171"/>
      <c r="Z21" s="171"/>
      <c r="AA21" s="147"/>
      <c r="AB21" s="170"/>
      <c r="AC21" s="171"/>
      <c r="AD21" s="171"/>
      <c r="AE21" s="171"/>
      <c r="AF21" s="172"/>
      <c r="AG21" s="26"/>
      <c r="AH21" s="90"/>
      <c r="AI21" s="33" t="s">
        <v>13</v>
      </c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28"/>
      <c r="BE21" s="29"/>
      <c r="BF21" s="30"/>
      <c r="BT21" s="20" t="s">
        <v>90</v>
      </c>
    </row>
    <row r="22" spans="2:72" ht="15.75" customHeight="1">
      <c r="B22" s="25"/>
      <c r="C22" s="146"/>
      <c r="D22" s="147"/>
      <c r="E22" s="170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47"/>
      <c r="R22" s="170"/>
      <c r="S22" s="171"/>
      <c r="T22" s="171"/>
      <c r="U22" s="171"/>
      <c r="V22" s="171"/>
      <c r="W22" s="171"/>
      <c r="X22" s="171"/>
      <c r="Y22" s="171"/>
      <c r="Z22" s="171"/>
      <c r="AA22" s="147"/>
      <c r="AB22" s="170"/>
      <c r="AC22" s="171"/>
      <c r="AD22" s="171"/>
      <c r="AE22" s="171"/>
      <c r="AF22" s="172"/>
      <c r="AG22" s="26"/>
      <c r="AH22" s="90"/>
      <c r="AI22" s="33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28"/>
      <c r="BE22" s="29"/>
      <c r="BF22" s="30"/>
      <c r="BT22" s="20" t="s">
        <v>91</v>
      </c>
    </row>
    <row r="23" spans="2:72" ht="15.75" customHeight="1">
      <c r="B23" s="25"/>
      <c r="C23" s="146"/>
      <c r="D23" s="147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47"/>
      <c r="R23" s="170"/>
      <c r="S23" s="171"/>
      <c r="T23" s="171"/>
      <c r="U23" s="171"/>
      <c r="V23" s="171"/>
      <c r="W23" s="171"/>
      <c r="X23" s="171"/>
      <c r="Y23" s="171"/>
      <c r="Z23" s="171"/>
      <c r="AA23" s="147"/>
      <c r="AB23" s="170"/>
      <c r="AC23" s="171"/>
      <c r="AD23" s="171"/>
      <c r="AE23" s="171"/>
      <c r="AF23" s="172"/>
      <c r="AG23" s="26"/>
      <c r="AH23" s="90"/>
      <c r="AI23" s="33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28"/>
      <c r="BE23" s="29"/>
      <c r="BF23" s="30"/>
      <c r="BT23" s="20" t="s">
        <v>92</v>
      </c>
    </row>
    <row r="24" spans="2:72" ht="15.75" customHeight="1">
      <c r="B24" s="25"/>
      <c r="C24" s="146"/>
      <c r="D24" s="147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47"/>
      <c r="R24" s="170"/>
      <c r="S24" s="171"/>
      <c r="T24" s="171"/>
      <c r="U24" s="171"/>
      <c r="V24" s="171"/>
      <c r="W24" s="171"/>
      <c r="X24" s="171"/>
      <c r="Y24" s="171"/>
      <c r="Z24" s="171"/>
      <c r="AA24" s="147"/>
      <c r="AB24" s="170"/>
      <c r="AC24" s="171"/>
      <c r="AD24" s="171"/>
      <c r="AE24" s="171"/>
      <c r="AF24" s="172"/>
      <c r="AG24" s="90"/>
      <c r="AH24" s="90"/>
      <c r="AI24" s="33" t="s">
        <v>13</v>
      </c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28"/>
      <c r="BE24" s="29"/>
      <c r="BF24" s="30"/>
      <c r="BT24" s="20" t="s">
        <v>93</v>
      </c>
    </row>
    <row r="25" spans="2:72" ht="15.75" customHeight="1">
      <c r="B25" s="25"/>
      <c r="C25" s="146"/>
      <c r="D25" s="147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47"/>
      <c r="R25" s="170"/>
      <c r="S25" s="171"/>
      <c r="T25" s="171"/>
      <c r="U25" s="171"/>
      <c r="V25" s="171"/>
      <c r="W25" s="171"/>
      <c r="X25" s="171"/>
      <c r="Y25" s="171"/>
      <c r="Z25" s="171"/>
      <c r="AA25" s="147"/>
      <c r="AB25" s="170"/>
      <c r="AC25" s="171"/>
      <c r="AD25" s="171"/>
      <c r="AE25" s="171"/>
      <c r="AF25" s="172"/>
      <c r="AG25" s="90"/>
      <c r="AH25" s="90"/>
      <c r="AI25" s="33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28"/>
      <c r="BE25" s="29"/>
      <c r="BF25" s="30"/>
      <c r="BT25" s="20" t="s">
        <v>94</v>
      </c>
    </row>
    <row r="26" spans="2:72" ht="15.75" customHeight="1">
      <c r="B26" s="25"/>
      <c r="C26" s="205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70"/>
      <c r="AC26" s="171"/>
      <c r="AD26" s="171"/>
      <c r="AE26" s="171"/>
      <c r="AF26" s="172"/>
      <c r="AG26" s="90"/>
      <c r="AH26" s="90"/>
      <c r="AI26" s="33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28"/>
      <c r="BE26" s="29"/>
      <c r="BF26" s="30"/>
      <c r="BT26" s="20" t="s">
        <v>95</v>
      </c>
    </row>
    <row r="27" spans="2:72" ht="15.75" customHeight="1" thickBot="1">
      <c r="B27" s="40"/>
      <c r="C27" s="386" t="s">
        <v>41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8">
        <f>IF(AB19="","",SUM(AB19:AF26))</f>
      </c>
      <c r="AC27" s="388"/>
      <c r="AD27" s="388"/>
      <c r="AE27" s="388"/>
      <c r="AF27" s="389"/>
      <c r="AG27" s="90"/>
      <c r="AH27" s="90"/>
      <c r="AI27" s="33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26"/>
      <c r="BE27" s="29"/>
      <c r="BF27" s="30"/>
      <c r="BT27" s="20" t="s">
        <v>96</v>
      </c>
    </row>
    <row r="28" spans="2:72" ht="15.75" customHeight="1" thickBot="1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86"/>
      <c r="AC28" s="86"/>
      <c r="AD28" s="86"/>
      <c r="AE28" s="86"/>
      <c r="AF28" s="86"/>
      <c r="AG28" s="90"/>
      <c r="AH28" s="90"/>
      <c r="AI28" s="33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26"/>
      <c r="BE28" s="29"/>
      <c r="BF28" s="30"/>
      <c r="BT28" s="20" t="s">
        <v>97</v>
      </c>
    </row>
    <row r="29" spans="2:72" ht="15.75" customHeight="1">
      <c r="B29" s="40"/>
      <c r="C29" s="366" t="s">
        <v>68</v>
      </c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8"/>
      <c r="AG29" s="90"/>
      <c r="AH29" s="90"/>
      <c r="AI29" s="33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26"/>
      <c r="BE29" s="29"/>
      <c r="BF29" s="30"/>
      <c r="BT29" s="20" t="s">
        <v>98</v>
      </c>
    </row>
    <row r="30" spans="2:72" ht="15.75" customHeight="1">
      <c r="B30" s="40"/>
      <c r="C30" s="369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1"/>
      <c r="AG30" s="90"/>
      <c r="AH30" s="90"/>
      <c r="AI30" s="33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26"/>
      <c r="BE30" s="29"/>
      <c r="BF30" s="30"/>
      <c r="BT30" s="20" t="s">
        <v>99</v>
      </c>
    </row>
    <row r="31" spans="2:72" ht="15.75" customHeight="1">
      <c r="B31" s="40"/>
      <c r="C31" s="372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  <c r="AG31" s="90"/>
      <c r="AH31" s="90"/>
      <c r="AI31" s="33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26"/>
      <c r="BE31" s="29"/>
      <c r="BF31" s="30"/>
      <c r="BT31" s="20" t="s">
        <v>100</v>
      </c>
    </row>
    <row r="32" spans="2:72" ht="15.75" customHeight="1">
      <c r="B32" s="40"/>
      <c r="C32" s="372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4"/>
      <c r="AG32" s="90"/>
      <c r="AH32" s="90"/>
      <c r="AI32" s="33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26"/>
      <c r="BE32" s="29"/>
      <c r="BF32" s="30"/>
      <c r="BT32" s="20" t="s">
        <v>101</v>
      </c>
    </row>
    <row r="33" spans="2:72" ht="15.75" customHeight="1">
      <c r="B33" s="40"/>
      <c r="C33" s="372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4"/>
      <c r="AG33" s="90"/>
      <c r="AH33" s="90"/>
      <c r="AI33" s="33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26"/>
      <c r="BE33" s="29"/>
      <c r="BF33" s="30"/>
      <c r="BT33" s="20" t="s">
        <v>102</v>
      </c>
    </row>
    <row r="34" spans="2:72" ht="15.75" customHeight="1">
      <c r="B34" s="40"/>
      <c r="C34" s="372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4"/>
      <c r="AG34" s="90"/>
      <c r="AH34" s="90"/>
      <c r="AI34" s="33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26"/>
      <c r="BE34" s="29"/>
      <c r="BF34" s="30"/>
      <c r="BT34" s="20" t="s">
        <v>103</v>
      </c>
    </row>
    <row r="35" spans="2:72" ht="15.75" customHeight="1" thickBot="1">
      <c r="B35" s="40"/>
      <c r="C35" s="375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7"/>
      <c r="AG35" s="90"/>
      <c r="AH35" s="90"/>
      <c r="AI35" s="33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26"/>
      <c r="BE35" s="29"/>
      <c r="BF35" s="30"/>
      <c r="BT35" s="20" t="s">
        <v>104</v>
      </c>
    </row>
    <row r="36" spans="2:72" ht="15.75" customHeight="1" thickBot="1">
      <c r="B36" s="40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90"/>
      <c r="AH36" s="90"/>
      <c r="AI36" s="33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26"/>
      <c r="BE36" s="29"/>
      <c r="BF36" s="30"/>
      <c r="BT36" s="20" t="s">
        <v>105</v>
      </c>
    </row>
    <row r="37" spans="2:72" ht="15.75" customHeight="1">
      <c r="B37" s="40"/>
      <c r="C37" s="344" t="s">
        <v>51</v>
      </c>
      <c r="D37" s="345"/>
      <c r="E37" s="345"/>
      <c r="F37" s="378"/>
      <c r="G37" s="380" t="s">
        <v>53</v>
      </c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6"/>
      <c r="AG37" s="90"/>
      <c r="AH37" s="90"/>
      <c r="AI37" s="33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26"/>
      <c r="BE37" s="29"/>
      <c r="BF37" s="30"/>
      <c r="BT37" s="20" t="s">
        <v>106</v>
      </c>
    </row>
    <row r="38" spans="2:72" ht="15.75" customHeight="1">
      <c r="B38" s="42"/>
      <c r="C38" s="347"/>
      <c r="D38" s="348"/>
      <c r="E38" s="348"/>
      <c r="F38" s="379"/>
      <c r="G38" s="381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9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4"/>
      <c r="BF38" s="30"/>
      <c r="BT38" s="20" t="s">
        <v>107</v>
      </c>
    </row>
    <row r="39" spans="2:58" ht="15.75" customHeight="1">
      <c r="B39" s="25"/>
      <c r="C39" s="382" t="s">
        <v>24</v>
      </c>
      <c r="D39" s="383"/>
      <c r="E39" s="383"/>
      <c r="F39" s="383"/>
      <c r="G39" s="193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311"/>
      <c r="AG39" s="90"/>
      <c r="AH39" s="90"/>
      <c r="AI39" s="33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28"/>
      <c r="BE39" s="29"/>
      <c r="BF39" s="30"/>
    </row>
    <row r="40" spans="2:58" ht="15.75" customHeight="1">
      <c r="B40" s="25"/>
      <c r="C40" s="382"/>
      <c r="D40" s="383"/>
      <c r="E40" s="383"/>
      <c r="F40" s="383"/>
      <c r="G40" s="196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312"/>
      <c r="AG40" s="90"/>
      <c r="AH40" s="90"/>
      <c r="AI40" s="33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28"/>
      <c r="BE40" s="29"/>
      <c r="BF40" s="30"/>
    </row>
    <row r="41" spans="2:58" ht="15.75" customHeight="1">
      <c r="B41" s="25"/>
      <c r="C41" s="359" t="s">
        <v>37</v>
      </c>
      <c r="D41" s="360"/>
      <c r="E41" s="360"/>
      <c r="F41" s="360"/>
      <c r="G41" s="193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311"/>
      <c r="AG41" s="90"/>
      <c r="AH41" s="90"/>
      <c r="AI41" s="33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28"/>
      <c r="BE41" s="29"/>
      <c r="BF41" s="30"/>
    </row>
    <row r="42" spans="2:58" ht="15.75" customHeight="1">
      <c r="B42" s="25"/>
      <c r="C42" s="359"/>
      <c r="D42" s="360"/>
      <c r="E42" s="360"/>
      <c r="F42" s="360"/>
      <c r="G42" s="196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312"/>
      <c r="AG42" s="90"/>
      <c r="AH42" s="90"/>
      <c r="AI42" s="33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28"/>
      <c r="BE42" s="29"/>
      <c r="BF42" s="30"/>
    </row>
    <row r="43" spans="2:58" ht="15.75" customHeight="1">
      <c r="B43" s="25"/>
      <c r="C43" s="382" t="s">
        <v>25</v>
      </c>
      <c r="D43" s="383"/>
      <c r="E43" s="383"/>
      <c r="F43" s="383"/>
      <c r="G43" s="193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311"/>
      <c r="AG43" s="90"/>
      <c r="AH43" s="90"/>
      <c r="AI43" s="33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28"/>
      <c r="BE43" s="29"/>
      <c r="BF43" s="30"/>
    </row>
    <row r="44" spans="2:58" ht="15.75" customHeight="1">
      <c r="B44" s="25"/>
      <c r="C44" s="382"/>
      <c r="D44" s="383"/>
      <c r="E44" s="383"/>
      <c r="F44" s="383"/>
      <c r="G44" s="196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312"/>
      <c r="AG44" s="90"/>
      <c r="AH44" s="90"/>
      <c r="AI44" s="33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28"/>
      <c r="BE44" s="29"/>
      <c r="BF44" s="30"/>
    </row>
    <row r="45" spans="2:58" ht="15.75" customHeight="1">
      <c r="B45" s="25"/>
      <c r="C45" s="384" t="s">
        <v>56</v>
      </c>
      <c r="D45" s="385"/>
      <c r="E45" s="385"/>
      <c r="F45" s="385"/>
      <c r="G45" s="193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311"/>
      <c r="AG45" s="90"/>
      <c r="AH45" s="90"/>
      <c r="AI45" s="33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28"/>
      <c r="BE45" s="29"/>
      <c r="BF45" s="30"/>
    </row>
    <row r="46" spans="2:58" ht="15.75" customHeight="1">
      <c r="B46" s="25"/>
      <c r="C46" s="384"/>
      <c r="D46" s="385"/>
      <c r="E46" s="385"/>
      <c r="F46" s="385"/>
      <c r="G46" s="196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312"/>
      <c r="AG46" s="90"/>
      <c r="AH46" s="90"/>
      <c r="AI46" s="33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28"/>
      <c r="BE46" s="29"/>
      <c r="BF46" s="30"/>
    </row>
    <row r="47" spans="2:58" ht="15.75" customHeight="1">
      <c r="B47" s="25"/>
      <c r="C47" s="359" t="s">
        <v>38</v>
      </c>
      <c r="D47" s="360"/>
      <c r="E47" s="360"/>
      <c r="F47" s="360"/>
      <c r="G47" s="193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311"/>
      <c r="AG47" s="90"/>
      <c r="AH47" s="90"/>
      <c r="AI47" s="33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28"/>
      <c r="BE47" s="29"/>
      <c r="BF47" s="30"/>
    </row>
    <row r="48" spans="2:58" ht="15.75" customHeight="1" thickBot="1">
      <c r="B48" s="25"/>
      <c r="C48" s="361"/>
      <c r="D48" s="362"/>
      <c r="E48" s="362"/>
      <c r="F48" s="362"/>
      <c r="G48" s="363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5"/>
      <c r="AG48" s="90"/>
      <c r="AH48" s="90"/>
      <c r="AI48" s="33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28"/>
      <c r="BE48" s="29"/>
      <c r="BF48" s="30"/>
    </row>
    <row r="49" spans="2:58" ht="15.75" customHeight="1">
      <c r="B49" s="25"/>
      <c r="C49" s="88"/>
      <c r="D49" s="88"/>
      <c r="E49" s="88"/>
      <c r="F49" s="88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90"/>
      <c r="AH49" s="90"/>
      <c r="AI49" s="33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28"/>
      <c r="BE49" s="29"/>
      <c r="BF49" s="30"/>
    </row>
    <row r="50" spans="2:58" ht="15.75" customHeight="1">
      <c r="B50" s="2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50"/>
      <c r="R50" s="351"/>
      <c r="S50" s="351"/>
      <c r="T50" s="351"/>
      <c r="U50" s="351"/>
      <c r="V50" s="351"/>
      <c r="W50" s="351"/>
      <c r="X50" s="351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33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28"/>
      <c r="BE50" s="29"/>
      <c r="BF50" s="30"/>
    </row>
    <row r="51" spans="2:58" ht="15.75" customHeight="1">
      <c r="B51" s="25"/>
      <c r="C51" s="352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46"/>
      <c r="R51" s="240">
        <f ca="1">TODAY()</f>
        <v>42563</v>
      </c>
      <c r="S51" s="241"/>
      <c r="T51" s="241"/>
      <c r="U51" s="241"/>
      <c r="V51" s="241"/>
      <c r="W51" s="241"/>
      <c r="X51" s="31"/>
      <c r="Y51" s="350"/>
      <c r="Z51" s="354"/>
      <c r="AA51" s="354"/>
      <c r="AB51" s="354"/>
      <c r="AC51" s="354"/>
      <c r="AD51" s="354"/>
      <c r="AE51" s="354"/>
      <c r="AF51" s="354"/>
      <c r="AG51" s="90"/>
      <c r="AH51" s="90"/>
      <c r="AI51" s="33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28"/>
      <c r="BE51" s="29"/>
      <c r="BF51" s="30"/>
    </row>
    <row r="52" spans="2:58" ht="15.75" customHeight="1">
      <c r="B52" s="25"/>
      <c r="C52" s="355" t="s">
        <v>122</v>
      </c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0"/>
      <c r="R52" s="350"/>
      <c r="S52" s="354"/>
      <c r="T52" s="354"/>
      <c r="U52" s="354"/>
      <c r="V52" s="354"/>
      <c r="W52" s="354"/>
      <c r="X52" s="30"/>
      <c r="Y52" s="96"/>
      <c r="Z52" s="357" t="s">
        <v>62</v>
      </c>
      <c r="AA52" s="358"/>
      <c r="AB52" s="358"/>
      <c r="AC52" s="358"/>
      <c r="AD52" s="358"/>
      <c r="AE52" s="358"/>
      <c r="AF52" s="96"/>
      <c r="AG52" s="90"/>
      <c r="AH52" s="90"/>
      <c r="AI52" s="33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28"/>
      <c r="BE52" s="29"/>
      <c r="BF52" s="30"/>
    </row>
    <row r="53" spans="2:58" ht="15.75" customHeight="1" thickBot="1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9" t="s">
        <v>13</v>
      </c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97"/>
      <c r="BE53" s="50"/>
      <c r="BF53" s="30"/>
    </row>
    <row r="54" ht="15.75" customHeight="1" thickBot="1">
      <c r="AI54" s="19" t="s">
        <v>13</v>
      </c>
    </row>
    <row r="55" spans="2:57" ht="15.75" customHeight="1" thickBot="1">
      <c r="B55" s="53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54"/>
      <c r="AH55" s="54"/>
      <c r="AI55" s="73" t="s">
        <v>13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5"/>
    </row>
    <row r="56" spans="2:57" ht="15.75" customHeight="1">
      <c r="B56" s="56"/>
      <c r="C56" s="344" t="s">
        <v>47</v>
      </c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6"/>
      <c r="AG56" s="11"/>
      <c r="AH56" s="11"/>
      <c r="AI56" s="61" t="s">
        <v>13</v>
      </c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74"/>
    </row>
    <row r="57" spans="2:57" ht="15.75" customHeight="1">
      <c r="B57" s="56"/>
      <c r="C57" s="347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9"/>
      <c r="AG57" s="11"/>
      <c r="AH57" s="11"/>
      <c r="AI57" s="61" t="s">
        <v>13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74"/>
    </row>
    <row r="58" spans="2:57" ht="15.75" customHeight="1">
      <c r="B58" s="56"/>
      <c r="C58" s="291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3"/>
      <c r="AG58" s="11"/>
      <c r="AH58" s="11"/>
      <c r="AI58" s="61" t="s">
        <v>13</v>
      </c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74"/>
    </row>
    <row r="59" spans="2:57" ht="15.75" customHeight="1">
      <c r="B59" s="56"/>
      <c r="C59" s="294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6"/>
      <c r="AG59" s="11"/>
      <c r="AH59" s="11"/>
      <c r="AI59" s="61" t="s">
        <v>13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74"/>
    </row>
    <row r="60" spans="2:57" ht="15.75" customHeight="1">
      <c r="B60" s="56"/>
      <c r="C60" s="294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6"/>
      <c r="AG60" s="11"/>
      <c r="AH60" s="11"/>
      <c r="AI60" s="61" t="s">
        <v>13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74"/>
    </row>
    <row r="61" spans="2:57" ht="15.75" customHeight="1">
      <c r="B61" s="56"/>
      <c r="C61" s="294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6"/>
      <c r="AG61" s="11"/>
      <c r="AH61" s="11"/>
      <c r="AI61" s="61" t="s">
        <v>13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74"/>
    </row>
    <row r="62" spans="2:57" ht="15.75" customHeight="1">
      <c r="B62" s="56"/>
      <c r="C62" s="294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6"/>
      <c r="AG62" s="11"/>
      <c r="AH62" s="11"/>
      <c r="AI62" s="61" t="s">
        <v>13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74"/>
    </row>
    <row r="63" spans="2:57" ht="15.75" customHeight="1">
      <c r="B63" s="56"/>
      <c r="C63" s="294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6"/>
      <c r="AG63" s="11"/>
      <c r="AH63" s="11"/>
      <c r="AI63" s="61" t="s">
        <v>13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74"/>
    </row>
    <row r="64" spans="2:57" ht="15.75" customHeight="1">
      <c r="B64" s="56"/>
      <c r="C64" s="294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6"/>
      <c r="AG64" s="11"/>
      <c r="AH64" s="11"/>
      <c r="AI64" s="61" t="s">
        <v>13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74"/>
    </row>
    <row r="65" spans="2:57" ht="15.75" customHeight="1">
      <c r="B65" s="56"/>
      <c r="C65" s="279" t="s">
        <v>48</v>
      </c>
      <c r="D65" s="280"/>
      <c r="E65" s="280"/>
      <c r="F65" s="15"/>
      <c r="G65" s="15"/>
      <c r="H65" s="297" t="s">
        <v>65</v>
      </c>
      <c r="I65" s="297"/>
      <c r="J65" s="297"/>
      <c r="K65" s="297"/>
      <c r="L65" s="15"/>
      <c r="M65" s="297" t="s">
        <v>66</v>
      </c>
      <c r="N65" s="297"/>
      <c r="O65" s="297"/>
      <c r="P65" s="297"/>
      <c r="Q65" s="15"/>
      <c r="R65" s="15"/>
      <c r="S65" s="15"/>
      <c r="T65" s="15"/>
      <c r="U65" s="15"/>
      <c r="V65" s="15"/>
      <c r="W65" s="15"/>
      <c r="X65" s="285" t="s">
        <v>64</v>
      </c>
      <c r="Y65" s="285"/>
      <c r="Z65" s="285"/>
      <c r="AA65" s="285"/>
      <c r="AB65" s="285"/>
      <c r="AC65" s="285"/>
      <c r="AD65" s="285"/>
      <c r="AE65" s="285"/>
      <c r="AF65" s="286"/>
      <c r="AG65" s="11"/>
      <c r="AH65" s="11"/>
      <c r="AI65" s="6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74"/>
    </row>
    <row r="66" spans="2:57" ht="15.75" customHeight="1">
      <c r="B66" s="56"/>
      <c r="C66" s="281"/>
      <c r="D66" s="282"/>
      <c r="E66" s="282"/>
      <c r="F66" s="14"/>
      <c r="G66" s="116"/>
      <c r="H66" s="298"/>
      <c r="I66" s="298"/>
      <c r="J66" s="298"/>
      <c r="K66" s="298"/>
      <c r="L66" s="116"/>
      <c r="M66" s="298"/>
      <c r="N66" s="298"/>
      <c r="O66" s="298"/>
      <c r="P66" s="298"/>
      <c r="Q66" s="282" t="s">
        <v>49</v>
      </c>
      <c r="R66" s="282"/>
      <c r="S66" s="282"/>
      <c r="T66" s="282"/>
      <c r="U66" s="282"/>
      <c r="V66" s="282"/>
      <c r="W66" s="282"/>
      <c r="X66" s="287"/>
      <c r="Y66" s="287"/>
      <c r="Z66" s="287"/>
      <c r="AA66" s="287"/>
      <c r="AB66" s="287"/>
      <c r="AC66" s="287"/>
      <c r="AD66" s="287"/>
      <c r="AE66" s="287"/>
      <c r="AF66" s="288"/>
      <c r="AG66" s="11"/>
      <c r="AH66" s="11"/>
      <c r="AI66" s="61" t="s">
        <v>13</v>
      </c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74"/>
    </row>
    <row r="67" spans="2:57" ht="15.75" customHeight="1" thickBot="1">
      <c r="B67" s="56"/>
      <c r="C67" s="283"/>
      <c r="D67" s="284"/>
      <c r="E67" s="284"/>
      <c r="F67" s="12"/>
      <c r="G67" s="12"/>
      <c r="H67" s="299"/>
      <c r="I67" s="299"/>
      <c r="J67" s="299"/>
      <c r="K67" s="299"/>
      <c r="L67" s="12"/>
      <c r="M67" s="299"/>
      <c r="N67" s="299"/>
      <c r="O67" s="299"/>
      <c r="P67" s="299"/>
      <c r="Q67" s="12"/>
      <c r="R67" s="12"/>
      <c r="S67" s="12"/>
      <c r="T67" s="12"/>
      <c r="U67" s="12"/>
      <c r="V67" s="12"/>
      <c r="W67" s="12"/>
      <c r="X67" s="289"/>
      <c r="Y67" s="289"/>
      <c r="Z67" s="289"/>
      <c r="AA67" s="289"/>
      <c r="AB67" s="289"/>
      <c r="AC67" s="289"/>
      <c r="AD67" s="289"/>
      <c r="AE67" s="289"/>
      <c r="AF67" s="290"/>
      <c r="AG67" s="11"/>
      <c r="AH67" s="11"/>
      <c r="AI67" s="61" t="s">
        <v>13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74"/>
    </row>
    <row r="68" spans="2:57" ht="15.75" customHeight="1" thickBot="1">
      <c r="B68" s="69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1" t="s">
        <v>13</v>
      </c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5"/>
    </row>
    <row r="70" ht="15.75" customHeight="1">
      <c r="AI70" s="51" t="s">
        <v>13</v>
      </c>
    </row>
    <row r="71" ht="15.75" customHeight="1">
      <c r="AI71" s="51" t="s">
        <v>13</v>
      </c>
    </row>
    <row r="72" ht="15.75" customHeight="1">
      <c r="AI72" s="51" t="s">
        <v>13</v>
      </c>
    </row>
    <row r="73" ht="15.75" customHeight="1">
      <c r="AI73" s="51" t="s">
        <v>13</v>
      </c>
    </row>
    <row r="74" ht="15.75" customHeight="1">
      <c r="AI74" s="51" t="s">
        <v>13</v>
      </c>
    </row>
    <row r="75" ht="15.75" customHeight="1">
      <c r="AI75" s="51" t="s">
        <v>13</v>
      </c>
    </row>
    <row r="76" ht="15.75" customHeight="1">
      <c r="AI76" s="51" t="s">
        <v>13</v>
      </c>
    </row>
    <row r="77" ht="15.75" customHeight="1">
      <c r="AI77" s="51" t="s">
        <v>13</v>
      </c>
    </row>
    <row r="78" ht="15.75" customHeight="1">
      <c r="AI78" s="51" t="s">
        <v>13</v>
      </c>
    </row>
    <row r="79" ht="15.75" customHeight="1">
      <c r="AI79" s="51" t="s">
        <v>13</v>
      </c>
    </row>
    <row r="80" ht="15.75" customHeight="1">
      <c r="AI80" s="51" t="s">
        <v>13</v>
      </c>
    </row>
    <row r="81" ht="15.75" customHeight="1">
      <c r="AI81" s="51" t="s">
        <v>13</v>
      </c>
    </row>
    <row r="82" ht="15.75" customHeight="1">
      <c r="AI82" s="51" t="s">
        <v>13</v>
      </c>
    </row>
    <row r="83" ht="15.75" customHeight="1">
      <c r="AI83" s="51" t="s">
        <v>13</v>
      </c>
    </row>
    <row r="84" ht="15.75" customHeight="1">
      <c r="AI84" s="51" t="s">
        <v>13</v>
      </c>
    </row>
    <row r="85" ht="15.75" customHeight="1">
      <c r="AI85" s="51" t="s">
        <v>13</v>
      </c>
    </row>
    <row r="86" ht="15.75" customHeight="1">
      <c r="AI86" s="51" t="s">
        <v>13</v>
      </c>
    </row>
    <row r="87" ht="15.75" customHeight="1">
      <c r="AI87" s="51" t="s">
        <v>13</v>
      </c>
    </row>
    <row r="88" ht="15.75" customHeight="1">
      <c r="AI88" s="51" t="s">
        <v>13</v>
      </c>
    </row>
    <row r="89" ht="15.75" customHeight="1">
      <c r="AI89" s="51" t="s">
        <v>13</v>
      </c>
    </row>
  </sheetData>
  <sheetProtection sheet="1" objects="1" scenarios="1"/>
  <mergeCells count="98">
    <mergeCell ref="F11:M11"/>
    <mergeCell ref="N11:P11"/>
    <mergeCell ref="C15:AF16"/>
    <mergeCell ref="C17:AF17"/>
    <mergeCell ref="C9:AF9"/>
    <mergeCell ref="F10:T10"/>
    <mergeCell ref="C18:D18"/>
    <mergeCell ref="E18:Q18"/>
    <mergeCell ref="R18:AA18"/>
    <mergeCell ref="AB18:AF18"/>
    <mergeCell ref="AA10:AF10"/>
    <mergeCell ref="C11:E11"/>
    <mergeCell ref="K12:N12"/>
    <mergeCell ref="O12:T12"/>
    <mergeCell ref="BJ5:BP6"/>
    <mergeCell ref="C58:AF64"/>
    <mergeCell ref="C65:E67"/>
    <mergeCell ref="H65:K67"/>
    <mergeCell ref="M65:P67"/>
    <mergeCell ref="X65:AF67"/>
    <mergeCell ref="Q66:W66"/>
    <mergeCell ref="C14:AF14"/>
    <mergeCell ref="U7:Z7"/>
    <mergeCell ref="AA7:AF7"/>
    <mergeCell ref="Q11:AF11"/>
    <mergeCell ref="C10:E10"/>
    <mergeCell ref="X13:AA13"/>
    <mergeCell ref="T13:V13"/>
    <mergeCell ref="U10:Z10"/>
    <mergeCell ref="AC13:AF13"/>
    <mergeCell ref="C12:E12"/>
    <mergeCell ref="F12:J12"/>
    <mergeCell ref="U12:W12"/>
    <mergeCell ref="X12:AF12"/>
    <mergeCell ref="C13:H13"/>
    <mergeCell ref="J13:M13"/>
    <mergeCell ref="O13:R13"/>
    <mergeCell ref="B1:BE2"/>
    <mergeCell ref="C4:AF4"/>
    <mergeCell ref="C5:AF5"/>
    <mergeCell ref="C7:E7"/>
    <mergeCell ref="F7:T7"/>
    <mergeCell ref="R19:AA19"/>
    <mergeCell ref="AB19:AF19"/>
    <mergeCell ref="C20:D20"/>
    <mergeCell ref="E20:Q20"/>
    <mergeCell ref="R20:AA20"/>
    <mergeCell ref="AB20:AF20"/>
    <mergeCell ref="C19:D19"/>
    <mergeCell ref="E19:Q19"/>
    <mergeCell ref="C21:D21"/>
    <mergeCell ref="E21:Q21"/>
    <mergeCell ref="R21:AA21"/>
    <mergeCell ref="AB21:AF21"/>
    <mergeCell ref="C22:D22"/>
    <mergeCell ref="E22:Q22"/>
    <mergeCell ref="R22:AA22"/>
    <mergeCell ref="AB22:AF22"/>
    <mergeCell ref="E23:Q23"/>
    <mergeCell ref="AB23:AF23"/>
    <mergeCell ref="C24:D24"/>
    <mergeCell ref="E24:Q24"/>
    <mergeCell ref="R24:AA24"/>
    <mergeCell ref="AB24:AF24"/>
    <mergeCell ref="C23:D23"/>
    <mergeCell ref="R23:AA23"/>
    <mergeCell ref="C25:D25"/>
    <mergeCell ref="E25:Q25"/>
    <mergeCell ref="R25:AA25"/>
    <mergeCell ref="AB25:AF25"/>
    <mergeCell ref="C26:D26"/>
    <mergeCell ref="E26:Q26"/>
    <mergeCell ref="R26:AA26"/>
    <mergeCell ref="AB26:AF26"/>
    <mergeCell ref="G43:AF44"/>
    <mergeCell ref="C39:F40"/>
    <mergeCell ref="G39:AF40"/>
    <mergeCell ref="G45:AF46"/>
    <mergeCell ref="C27:AA27"/>
    <mergeCell ref="AB27:AF27"/>
    <mergeCell ref="C47:F48"/>
    <mergeCell ref="G47:AF48"/>
    <mergeCell ref="C29:AF29"/>
    <mergeCell ref="C30:AF35"/>
    <mergeCell ref="C37:F38"/>
    <mergeCell ref="G37:AF38"/>
    <mergeCell ref="C41:F42"/>
    <mergeCell ref="C43:F44"/>
    <mergeCell ref="C45:F46"/>
    <mergeCell ref="G41:AF42"/>
    <mergeCell ref="C56:AF57"/>
    <mergeCell ref="Q50:X50"/>
    <mergeCell ref="C51:P51"/>
    <mergeCell ref="Y51:AF51"/>
    <mergeCell ref="C52:P52"/>
    <mergeCell ref="R52:W52"/>
    <mergeCell ref="Z52:AE52"/>
    <mergeCell ref="R51:W5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  <ignoredErrors>
    <ignoredError sqref="BV6:BV10 R51 C7:AF9 AB27 C12:AF13 C10 F10:AF10 C11:P11 R11:A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</dc:creator>
  <cp:keywords/>
  <dc:description/>
  <cp:lastModifiedBy>IFSP</cp:lastModifiedBy>
  <cp:lastPrinted>2015-04-28T14:05:23Z</cp:lastPrinted>
  <dcterms:created xsi:type="dcterms:W3CDTF">2012-01-19T20:38:43Z</dcterms:created>
  <dcterms:modified xsi:type="dcterms:W3CDTF">2016-07-12T18:54:03Z</dcterms:modified>
  <cp:category/>
  <cp:version/>
  <cp:contentType/>
  <cp:contentStatus/>
</cp:coreProperties>
</file>